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/>
  </bookViews>
  <sheets>
    <sheet name="Лист1" sheetId="1" r:id="rId1"/>
  </sheets>
  <definedNames>
    <definedName name="_GoBack" localSheetId="0">#REF!</definedName>
    <definedName name="Excel_BuiltIn_Print_Titles" localSheetId="0">Лист1!$11:$11</definedName>
    <definedName name="_xlnm.Print_Area" localSheetId="0">Лист1!$A$1:$AC$360</definedName>
  </definedNames>
  <calcPr calcId="152511"/>
</workbook>
</file>

<file path=xl/calcChain.xml><?xml version="1.0" encoding="utf-8"?>
<calcChain xmlns="http://schemas.openxmlformats.org/spreadsheetml/2006/main">
  <c r="AB170" i="1" l="1"/>
  <c r="AB60" i="1" l="1"/>
  <c r="X156" i="1" l="1"/>
  <c r="Y156" i="1" l="1"/>
  <c r="AB208" i="1"/>
  <c r="AB207" i="1"/>
  <c r="AB176" i="1" l="1"/>
  <c r="AB171" i="1" l="1"/>
  <c r="X211" i="1" l="1"/>
  <c r="AB126" i="1" l="1"/>
  <c r="AB125" i="1"/>
  <c r="AA156" i="1" l="1"/>
  <c r="V156" i="1"/>
  <c r="W156" i="1"/>
  <c r="Z156" i="1"/>
  <c r="U156" i="1"/>
  <c r="AB156" i="1" s="1"/>
  <c r="Y107" i="1" l="1"/>
  <c r="Z107" i="1"/>
  <c r="AA107" i="1"/>
  <c r="X107" i="1"/>
  <c r="X231" i="1" l="1"/>
  <c r="AB334" i="1" l="1"/>
  <c r="AB321" i="1"/>
  <c r="AB332" i="1"/>
  <c r="AB333" i="1"/>
  <c r="AB331" i="1"/>
  <c r="AB327" i="1"/>
  <c r="Y316" i="1"/>
  <c r="AA316" i="1"/>
  <c r="Z316" i="1"/>
  <c r="X336" i="1"/>
  <c r="X316" i="1"/>
  <c r="X280" i="1"/>
  <c r="X264" i="1"/>
  <c r="X21" i="1" l="1"/>
  <c r="X42" i="1" l="1"/>
  <c r="AB50" i="1"/>
  <c r="AB49" i="1"/>
  <c r="AB48" i="1"/>
  <c r="AB43" i="1" l="1"/>
  <c r="AB304" i="1" l="1"/>
  <c r="AB314" i="1"/>
  <c r="AB59" i="1"/>
  <c r="AB234" i="1"/>
  <c r="AB200" i="1"/>
  <c r="AB199" i="1"/>
  <c r="AB197" i="1"/>
  <c r="AB196" i="1"/>
  <c r="AB159" i="1"/>
  <c r="AB158" i="1"/>
  <c r="AB117" i="1"/>
  <c r="Y42" i="1"/>
  <c r="AA231" i="1" l="1"/>
  <c r="Z231" i="1"/>
  <c r="Y231" i="1"/>
  <c r="AA280" i="1"/>
  <c r="Z280" i="1"/>
  <c r="Y280" i="1"/>
  <c r="AB353" i="1" l="1"/>
  <c r="AB352" i="1"/>
  <c r="AB346" i="1"/>
  <c r="AB345" i="1"/>
  <c r="AB339" i="1"/>
  <c r="AB338" i="1"/>
  <c r="AB319" i="1"/>
  <c r="AB320" i="1"/>
  <c r="AB322" i="1"/>
  <c r="AB323" i="1"/>
  <c r="AB318" i="1"/>
  <c r="AB329" i="1"/>
  <c r="AB328" i="1"/>
  <c r="AB325" i="1"/>
  <c r="AB324" i="1"/>
  <c r="AB315" i="1"/>
  <c r="AB313" i="1"/>
  <c r="AB312" i="1"/>
  <c r="AB311" i="1"/>
  <c r="AB310" i="1"/>
  <c r="AB309" i="1"/>
  <c r="AB307" i="1"/>
  <c r="AB306" i="1"/>
  <c r="AB302" i="1"/>
  <c r="AB303" i="1"/>
  <c r="AB301" i="1"/>
  <c r="AB298" i="1"/>
  <c r="AB299" i="1"/>
  <c r="AB297" i="1"/>
  <c r="AB296" i="1"/>
  <c r="AB292" i="1"/>
  <c r="AB293" i="1"/>
  <c r="AB294" i="1"/>
  <c r="AB291" i="1"/>
  <c r="AB290" i="1"/>
  <c r="AB284" i="1"/>
  <c r="AB285" i="1"/>
  <c r="AB286" i="1"/>
  <c r="AB287" i="1"/>
  <c r="AB288" i="1"/>
  <c r="AB283" i="1"/>
  <c r="AB278" i="1"/>
  <c r="AB276" i="1"/>
  <c r="AB277" i="1"/>
  <c r="AB275" i="1"/>
  <c r="AB273" i="1"/>
  <c r="AB270" i="1"/>
  <c r="AB266" i="1"/>
  <c r="AB262" i="1"/>
  <c r="AB260" i="1"/>
  <c r="AB256" i="1"/>
  <c r="AB254" i="1"/>
  <c r="AB253" i="1"/>
  <c r="AB251" i="1"/>
  <c r="AB249" i="1"/>
  <c r="AB248" i="1"/>
  <c r="AB243" i="1"/>
  <c r="AB244" i="1"/>
  <c r="AB242" i="1"/>
  <c r="AB241" i="1"/>
  <c r="AB240" i="1"/>
  <c r="AB233" i="1"/>
  <c r="AB227" i="1"/>
  <c r="AB226" i="1"/>
  <c r="AB224" i="1"/>
  <c r="AB223" i="1"/>
  <c r="AB221" i="1"/>
  <c r="AB212" i="1"/>
  <c r="AB213" i="1"/>
  <c r="AB214" i="1"/>
  <c r="AB215" i="1"/>
  <c r="AB216" i="1"/>
  <c r="AB217" i="1"/>
  <c r="AB218" i="1"/>
  <c r="AB219" i="1"/>
  <c r="AB220" i="1"/>
  <c r="AB210" i="1"/>
  <c r="AB203" i="1"/>
  <c r="AB204" i="1"/>
  <c r="AB205" i="1"/>
  <c r="AB202" i="1"/>
  <c r="AB198" i="1"/>
  <c r="AB193" i="1"/>
  <c r="AB194" i="1"/>
  <c r="AB195" i="1"/>
  <c r="AB192" i="1"/>
  <c r="AB185" i="1"/>
  <c r="AB186" i="1"/>
  <c r="AB187" i="1"/>
  <c r="AB188" i="1"/>
  <c r="AB189" i="1"/>
  <c r="AB184" i="1"/>
  <c r="AB179" i="1"/>
  <c r="AB180" i="1"/>
  <c r="AB181" i="1"/>
  <c r="AB182" i="1"/>
  <c r="AB178" i="1"/>
  <c r="AB174" i="1"/>
  <c r="AB175" i="1"/>
  <c r="AB173" i="1"/>
  <c r="AB177" i="1"/>
  <c r="AB172" i="1"/>
  <c r="AB169" i="1"/>
  <c r="AB168" i="1"/>
  <c r="AB167" i="1"/>
  <c r="AB166" i="1"/>
  <c r="AB164" i="1"/>
  <c r="AB163" i="1"/>
  <c r="AB162" i="1"/>
  <c r="AB160" i="1"/>
  <c r="AB165" i="1"/>
  <c r="AB161" i="1"/>
  <c r="AB157" i="1"/>
  <c r="AB154" i="1"/>
  <c r="AB152" i="1"/>
  <c r="AB149" i="1"/>
  <c r="AB150" i="1"/>
  <c r="AB142" i="1"/>
  <c r="AB138" i="1"/>
  <c r="AB145" i="1"/>
  <c r="AB144" i="1"/>
  <c r="AB133" i="1"/>
  <c r="AB132" i="1"/>
  <c r="AB131" i="1"/>
  <c r="AB130" i="1"/>
  <c r="AB129" i="1"/>
  <c r="AB123" i="1"/>
  <c r="AB119" i="1"/>
  <c r="AB116" i="1"/>
  <c r="AB114" i="1"/>
  <c r="AB113" i="1"/>
  <c r="AB110" i="1"/>
  <c r="AB111" i="1"/>
  <c r="AB109" i="1"/>
  <c r="AB105" i="1"/>
  <c r="AB90" i="1"/>
  <c r="AB91" i="1"/>
  <c r="AB92" i="1"/>
  <c r="AB89" i="1"/>
  <c r="AB84" i="1"/>
  <c r="AB85" i="1"/>
  <c r="AB86" i="1"/>
  <c r="AB87" i="1"/>
  <c r="AB83" i="1"/>
  <c r="AB78" i="1"/>
  <c r="AB79" i="1"/>
  <c r="AB80" i="1"/>
  <c r="AB81" i="1"/>
  <c r="AB77" i="1"/>
  <c r="AB76" i="1"/>
  <c r="AB74" i="1"/>
  <c r="AB73" i="1"/>
  <c r="AB72" i="1"/>
  <c r="AB61" i="1"/>
  <c r="AB57" i="1"/>
  <c r="AB56" i="1"/>
  <c r="AB55" i="1"/>
  <c r="AB40" i="1"/>
  <c r="AB102" i="1"/>
  <c r="AB97" i="1"/>
  <c r="AB96" i="1"/>
  <c r="AB95" i="1"/>
  <c r="AB71" i="1"/>
  <c r="AB67" i="1"/>
  <c r="AB66" i="1"/>
  <c r="AB62" i="1"/>
  <c r="AB46" i="1"/>
  <c r="AB58" i="1"/>
  <c r="AB45" i="1"/>
  <c r="AB47" i="1"/>
  <c r="AB51" i="1"/>
  <c r="AB52" i="1"/>
  <c r="AB53" i="1"/>
  <c r="AB54" i="1"/>
  <c r="AB44" i="1"/>
  <c r="AB33" i="1"/>
  <c r="AB34" i="1"/>
  <c r="AB35" i="1"/>
  <c r="AB32" i="1"/>
  <c r="AB24" i="1"/>
  <c r="AB25" i="1"/>
  <c r="AB26" i="1"/>
  <c r="AB27" i="1"/>
  <c r="AB28" i="1"/>
  <c r="AB29" i="1"/>
  <c r="AB23" i="1"/>
  <c r="AB316" i="1" l="1"/>
  <c r="AA350" i="1"/>
  <c r="AA343" i="1"/>
  <c r="AA336" i="1"/>
  <c r="AA257" i="1"/>
  <c r="AA239" i="1"/>
  <c r="AA225" i="1"/>
  <c r="AA209" i="1"/>
  <c r="AA147" i="1"/>
  <c r="AA135" i="1"/>
  <c r="AA127" i="1"/>
  <c r="AA100" i="1"/>
  <c r="AA94" i="1"/>
  <c r="AA75" i="1"/>
  <c r="AA63" i="1"/>
  <c r="AA42" i="1"/>
  <c r="AA21" i="1"/>
  <c r="AA335" i="1" l="1"/>
  <c r="AA279" i="1"/>
  <c r="AA238" i="1"/>
  <c r="AA106" i="1"/>
  <c r="AA20" i="1"/>
  <c r="AB308" i="1"/>
  <c r="AA12" i="1" l="1"/>
  <c r="Z264" i="1"/>
  <c r="Y264" i="1"/>
  <c r="V264" i="1" l="1"/>
  <c r="W264" i="1"/>
  <c r="U264" i="1"/>
  <c r="AB264" i="1"/>
  <c r="V280" i="1" l="1"/>
  <c r="W280" i="1"/>
  <c r="U280" i="1"/>
  <c r="AB280" i="1" l="1"/>
  <c r="Z100" i="1"/>
  <c r="Y100" i="1"/>
  <c r="X100" i="1"/>
  <c r="AB100" i="1" l="1"/>
  <c r="Z42" i="1"/>
  <c r="AB211" i="1" l="1"/>
  <c r="Y336" i="1" l="1"/>
  <c r="Z336" i="1"/>
  <c r="X350" i="1"/>
  <c r="Y350" i="1"/>
  <c r="Z350" i="1"/>
  <c r="W336" i="1"/>
  <c r="Z279" i="1"/>
  <c r="X239" i="1"/>
  <c r="Y239" i="1"/>
  <c r="Z239" i="1"/>
  <c r="X63" i="1"/>
  <c r="Y63" i="1"/>
  <c r="Z63" i="1"/>
  <c r="Y21" i="1"/>
  <c r="Z21" i="1"/>
  <c r="Y279" i="1" l="1"/>
  <c r="X279" i="1"/>
  <c r="W316" i="1"/>
  <c r="W350" i="1"/>
  <c r="W63" i="1" l="1"/>
  <c r="V316" i="1" l="1"/>
  <c r="U316" i="1"/>
  <c r="W42" i="1" l="1"/>
  <c r="X147" i="1" l="1"/>
  <c r="Y147" i="1"/>
  <c r="Z147" i="1"/>
  <c r="W147" i="1"/>
  <c r="W231" i="1" l="1"/>
  <c r="AB231" i="1" s="1"/>
  <c r="V42" i="1" l="1"/>
  <c r="V94" i="1" l="1"/>
  <c r="W94" i="1"/>
  <c r="X94" i="1"/>
  <c r="Y94" i="1"/>
  <c r="Z94" i="1"/>
  <c r="U94" i="1"/>
  <c r="AB94" i="1"/>
  <c r="V350" i="1" l="1"/>
  <c r="V343" i="1"/>
  <c r="W343" i="1"/>
  <c r="X343" i="1"/>
  <c r="X335" i="1" s="1"/>
  <c r="Y343" i="1"/>
  <c r="Y335" i="1" s="1"/>
  <c r="Z343" i="1"/>
  <c r="Z335" i="1" s="1"/>
  <c r="V336" i="1"/>
  <c r="V257" i="1"/>
  <c r="W257" i="1"/>
  <c r="X257" i="1"/>
  <c r="X238" i="1" s="1"/>
  <c r="Y257" i="1"/>
  <c r="Y238" i="1" s="1"/>
  <c r="Z257" i="1"/>
  <c r="Z238" i="1" s="1"/>
  <c r="V239" i="1"/>
  <c r="W239" i="1"/>
  <c r="V209" i="1"/>
  <c r="W209" i="1"/>
  <c r="X209" i="1"/>
  <c r="Y209" i="1"/>
  <c r="Z209" i="1"/>
  <c r="V147" i="1"/>
  <c r="V135" i="1"/>
  <c r="W135" i="1"/>
  <c r="X135" i="1"/>
  <c r="Y135" i="1"/>
  <c r="Z135" i="1"/>
  <c r="V127" i="1"/>
  <c r="W127" i="1"/>
  <c r="X127" i="1"/>
  <c r="Y127" i="1"/>
  <c r="Z127" i="1"/>
  <c r="V107" i="1"/>
  <c r="W107" i="1"/>
  <c r="V75" i="1"/>
  <c r="W75" i="1"/>
  <c r="X75" i="1"/>
  <c r="X20" i="1" s="1"/>
  <c r="Y75" i="1"/>
  <c r="Y20" i="1" s="1"/>
  <c r="Z75" i="1"/>
  <c r="Z20" i="1" s="1"/>
  <c r="V63" i="1"/>
  <c r="V21" i="1"/>
  <c r="W21" i="1"/>
  <c r="W20" i="1" l="1"/>
  <c r="V20" i="1"/>
  <c r="V335" i="1"/>
  <c r="W335" i="1"/>
  <c r="W279" i="1"/>
  <c r="V279" i="1"/>
  <c r="U75" i="1" l="1"/>
  <c r="AB75" i="1" s="1"/>
  <c r="U279" i="1" l="1"/>
  <c r="AB279" i="1" s="1"/>
  <c r="V238" i="1"/>
  <c r="W238" i="1"/>
  <c r="U257" i="1"/>
  <c r="U239" i="1"/>
  <c r="AB239" i="1" s="1"/>
  <c r="V225" i="1"/>
  <c r="V106" i="1" s="1"/>
  <c r="W225" i="1"/>
  <c r="W106" i="1" s="1"/>
  <c r="X225" i="1"/>
  <c r="X106" i="1" s="1"/>
  <c r="X12" i="1" s="1"/>
  <c r="Y225" i="1"/>
  <c r="Z225" i="1"/>
  <c r="Z106" i="1" s="1"/>
  <c r="Z12" i="1" s="1"/>
  <c r="U225" i="1"/>
  <c r="U209" i="1"/>
  <c r="AB209" i="1" s="1"/>
  <c r="U147" i="1"/>
  <c r="AB147" i="1" s="1"/>
  <c r="U135" i="1"/>
  <c r="AB135" i="1" s="1"/>
  <c r="U127" i="1"/>
  <c r="AB127" i="1" s="1"/>
  <c r="U107" i="1"/>
  <c r="AB107" i="1" s="1"/>
  <c r="U63" i="1"/>
  <c r="AB63" i="1" s="1"/>
  <c r="U42" i="1"/>
  <c r="AB42" i="1" s="1"/>
  <c r="U21" i="1"/>
  <c r="AB21" i="1" s="1"/>
  <c r="Y106" i="1" l="1"/>
  <c r="Y12" i="1" s="1"/>
  <c r="W12" i="1"/>
  <c r="V12" i="1"/>
  <c r="U238" i="1"/>
  <c r="AB238" i="1" s="1"/>
  <c r="U106" i="1"/>
  <c r="AB106" i="1" l="1"/>
  <c r="V76" i="1"/>
  <c r="W76" i="1"/>
  <c r="X76" i="1"/>
  <c r="Y76" i="1"/>
  <c r="Z76" i="1"/>
  <c r="U76" i="1"/>
  <c r="AB225" i="1" l="1"/>
  <c r="AB190" i="1" l="1"/>
  <c r="AB140" i="1" l="1"/>
  <c r="AB343" i="1" l="1"/>
  <c r="AB257" i="1" l="1"/>
  <c r="U336" i="1" l="1"/>
  <c r="AB336" i="1" s="1"/>
  <c r="U350" i="1" l="1"/>
  <c r="AB350" i="1" l="1"/>
  <c r="AB335" i="1" s="1"/>
  <c r="U343" i="1"/>
  <c r="U20" i="1"/>
  <c r="AB20" i="1" s="1"/>
  <c r="U335" i="1" l="1"/>
  <c r="U12" i="1" s="1"/>
  <c r="AB12" i="1" s="1"/>
</calcChain>
</file>

<file path=xl/sharedStrings.xml><?xml version="1.0" encoding="utf-8"?>
<sst xmlns="http://schemas.openxmlformats.org/spreadsheetml/2006/main" count="562" uniqueCount="260">
  <si>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</si>
  <si>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</si>
  <si>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</si>
  <si>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</si>
  <si>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</si>
  <si>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</si>
  <si>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</si>
  <si>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</si>
  <si>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</si>
  <si>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</si>
  <si>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</si>
  <si>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</si>
  <si>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</si>
  <si>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</si>
  <si>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</si>
  <si>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</si>
  <si>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</si>
  <si>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</si>
  <si>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</si>
  <si>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</si>
  <si>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</si>
  <si>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</si>
  <si>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</si>
  <si>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</si>
  <si>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</si>
  <si>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</si>
  <si>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</si>
  <si>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</si>
  <si>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</si>
  <si>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</si>
  <si>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</si>
  <si>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</si>
  <si>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</si>
  <si>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</si>
  <si>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</si>
  <si>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</si>
  <si>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</si>
  <si>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</si>
  <si>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</si>
  <si>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</si>
  <si>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</si>
  <si>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</si>
  <si>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</si>
  <si>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</si>
  <si>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</si>
  <si>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</si>
  <si>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</si>
  <si>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</si>
  <si>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</si>
  <si>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</si>
  <si>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</si>
  <si>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</si>
  <si>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</si>
  <si>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</si>
  <si>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</si>
  <si>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</si>
  <si>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</si>
  <si>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</si>
  <si>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</si>
  <si>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</si>
  <si>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</si>
  <si>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</si>
  <si>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</si>
  <si>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</si>
  <si>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</si>
  <si>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</si>
  <si>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</si>
  <si>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</si>
  <si>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</si>
  <si>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</si>
  <si>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</si>
  <si>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</si>
  <si>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</si>
  <si>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</si>
  <si>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</si>
  <si>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</si>
  <si>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</si>
  <si>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</si>
  <si>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</si>
  <si>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</si>
  <si>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</si>
  <si>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</si>
  <si>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</si>
  <si>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</si>
  <si>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</si>
  <si>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</si>
  <si>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</si>
  <si>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</si>
  <si>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</si>
  <si>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</si>
  <si>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</si>
  <si>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</si>
  <si>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</si>
  <si>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</si>
  <si>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</si>
  <si>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</si>
  <si>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</si>
  <si>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</si>
  <si>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</si>
  <si>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</si>
  <si>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</si>
  <si>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</si>
  <si>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</si>
  <si>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</si>
  <si>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</si>
  <si>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</si>
  <si>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</si>
  <si>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</si>
  <si>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</si>
  <si>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</si>
  <si>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</si>
  <si>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</si>
  <si>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</si>
  <si>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</si>
  <si>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</si>
  <si>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</si>
  <si>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</si>
  <si>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</si>
  <si>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</si>
  <si>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</si>
  <si>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</si>
  <si>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</si>
  <si>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</si>
  <si>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</si>
  <si>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</si>
  <si>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</si>
  <si>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</si>
  <si>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</si>
  <si>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</si>
  <si>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</si>
  <si>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</si>
  <si>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</si>
  <si>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</si>
  <si>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</si>
  <si>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</si>
  <si>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</si>
  <si>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</si>
  <si>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</si>
  <si>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</si>
  <si>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</si>
  <si>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</si>
  <si>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</si>
  <si>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</si>
  <si>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</si>
  <si>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</si>
  <si>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</si>
  <si>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</si>
  <si>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</si>
  <si>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</si>
  <si>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</si>
  <si>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</si>
  <si>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</si>
  <si>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</si>
  <si>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</si>
  <si>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</si>
  <si>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</si>
  <si>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</si>
  <si>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</si>
  <si>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</si>
  <si>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</si>
  <si>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</si>
  <si>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</si>
  <si>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</si>
  <si>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</si>
  <si>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</si>
  <si>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</si>
  <si>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</si>
  <si>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</si>
  <si>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</si>
  <si>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</si>
  <si>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</si>
  <si>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</si>
  <si>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</si>
  <si>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2 «Количество педагогов, получивших  денежное вознаграждение за классное руководство»</t>
  </si>
  <si>
    <r>
      <t>Показатель 1 «Количество зданий, в которых выполнены работы  по капитальному ремон</t>
    </r>
    <r>
      <rPr>
        <sz val="14"/>
        <rFont val="Times New Roman"/>
        <family val="1"/>
        <charset val="204"/>
      </rPr>
      <t xml:space="preserve">ту и </t>
    </r>
    <r>
      <rPr>
        <sz val="14"/>
        <color rgb="FF000000"/>
        <rFont val="Times New Roman"/>
        <family val="1"/>
        <charset val="204"/>
      </rPr>
      <t>оснащению средствами обучения и воспитания»</t>
    </r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</si>
  <si>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</si>
  <si>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</si>
  <si>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</si>
  <si>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Показатель 1 «Количество проектов, реализованных в рамках поддержки школьных инициатив»</t>
  </si>
  <si>
    <t>Административное мероприятие 6.02 «Организация участия проектов общеобразовательных учреждений города Твери в региональном конкурсе в рамках поддержки школьных инициатив»</t>
  </si>
  <si>
    <t>Показатель 1 «Количество  общеобразовательных учреждений, участвующих в реализации проектов»</t>
  </si>
  <si>
    <t>Мероприятие 1.05  «Обеспечение антитеррористической защищенности муниципальных общеобразовательных учреждений»</t>
  </si>
  <si>
    <t>Мероприятие 1.04  «Обеспечение антитеррористической защищенности муниципальных учреждений дополнительного образования»</t>
  </si>
  <si>
    <r>
      <rPr>
        <b/>
        <sz val="14"/>
        <color rgb="FF000000"/>
        <rFont val="Times New Roman"/>
        <family val="1"/>
        <charset val="204"/>
      </rPr>
      <t>Задача 7</t>
    </r>
    <r>
      <rPr>
        <sz val="14"/>
        <color rgb="FF000000"/>
        <rFont val="Times New Roman"/>
        <family val="1"/>
        <charset val="204"/>
      </rPr>
      <t xml:space="preserve"> «Ввод новых зданий в систему общего образования»</t>
    </r>
  </si>
  <si>
    <t>Показатель 1  «Количество новых зданий системы общего образования»</t>
  </si>
  <si>
    <t>Показатель 2 «Количество учреждений, оснащенных уличными игровыми комплексами»</t>
  </si>
  <si>
    <t>Показатель 1 «Количество зданий системы  общего образования, присоединенных к ресурсоснабжающим сетям»</t>
  </si>
  <si>
    <t>Административное мероприятие 7.02 «Осуществление контроля за присоединением зданий системы  общего образования к  ресурсоснабжающим сетям»</t>
  </si>
  <si>
    <t>Показатель 1  «Количество учреждений общего образования, в которых осуществлялся контроль за присоединением зданий системы  общего образования к  ресурсоснабжающим сетям»</t>
  </si>
  <si>
    <t>Показатель 1  «Количество учреждений, в которых обеспечена охрана сотрудниками охранных организаций»</t>
  </si>
  <si>
    <t>Показатель 1  «Количество проектов общеобразовательных учреждений города Твери, участвующих в региональном конкурсе в рамках поддержки школьных инициатив»</t>
  </si>
  <si>
    <t>Показатель 2 «Количество проектов-победителей конкурсного отбора»</t>
  </si>
  <si>
    <t>Мероприятие 7.01  «Ввод новых зданий в систему общего образования»</t>
  </si>
  <si>
    <t>Мероприятие 1.05 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</si>
  <si>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Показатель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</si>
  <si>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Мероприятие 2.01 «Обеспечение ремонтных работ, приобретение оборудования, включая приобретение и установку спортивно-игрового оборудования, благоустройство территорий в муниципальных бюджетных дошкольных образовательных учреждениях»</t>
  </si>
  <si>
    <t>Показатель 3 «Количество учреждений, в которых приобретено оборудование»</t>
  </si>
  <si>
    <t>Показатель 1 «Количество учреждений дополнительного образования, осуществивших комплекс мер по обеспечению теплового режима и энергосбережения»</t>
  </si>
  <si>
    <t>Показатель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</si>
  <si>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Показатель 1 «Количество детей, отдохнувших в специализированных лагерях»</t>
  </si>
  <si>
    <t>F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</si>
  <si>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</si>
  <si>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зданий, в которых выполнены работы  по капитальному ремонту и оснащению средствами обучения и воспитания»</t>
  </si>
  <si>
    <t>Мероприятие 2.03 «Приобретение  оборудования, включая мягкий инвентарь и другие предметы длительного пользования»</t>
  </si>
  <si>
    <t>Показатель 2 «Количество  общеобразовательных учреждений, в которых проведены работы и (или) приобретено оборудование с целью обеспечения нормативного соответствия общеобразовательного учреждения требованиям антитеррористической защищенности»</t>
  </si>
  <si>
    <t>Показатель 1 «Количество учреждений дополнительного образования детских оздоровительно-образовательных лагерей, в  которых приобретено  оборудование, включая мягкий инвентарь и другие предметы длительного пользования»</t>
  </si>
  <si>
    <r>
      <t xml:space="preserve">Задача 5 </t>
    </r>
    <r>
      <rPr>
        <sz val="14"/>
        <rFont val="Times New Roman"/>
        <family val="1"/>
        <charset val="204"/>
      </rPr>
      <t>«Ввод новых зданий  в систему дошкольного образования»</t>
    </r>
  </si>
  <si>
    <t>Показатель 1 «Количество зданий системы дошкольного образования, присоединенных к ресурсоснабжающим сетям»</t>
  </si>
  <si>
    <t>Административное мероприятие 5.02 «Осуществление контроля за присоединением зданий системы  дошкольного образования к  ресурсоснабжающим сетям»</t>
  </si>
  <si>
    <t>Показатель 1  «Количество учреждений дошкольного образования, в которых осуществлялся контроль за присоединением зданий системы дошкольного образования к  ресурсоснабжающим сетям»</t>
  </si>
  <si>
    <t>Показатель 1  «Количество новых зданий системы дошкольного образования»</t>
  </si>
  <si>
    <t>Мероприятие 5.01  «Ввод новых зданий в систему дошкольного образования»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</si>
  <si>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проект».</t>
  </si>
  <si>
    <t>Мероприятие 3.01  «Осуществление комплекса мер по обеспечению теплового режима и энергосбережения в учреждениях дополнительного образования»</t>
  </si>
  <si>
    <t>Показатель 2 «Количество учреждений дополнительного образования, в которых проведены работы и (или) приобретено оборудование с целью обеспечения нормативного соответствия  учреждения дополнительного образования требованиям антитеррористической защищенности»</t>
  </si>
  <si>
    <r>
      <t xml:space="preserve">Задача 3 </t>
    </r>
    <r>
      <rPr>
        <sz val="14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</si>
  <si>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B</t>
  </si>
  <si>
    <t>Мероприятие  8.01 «Обеспечение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</si>
  <si>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Мероприятие 4.03 «Обеспечение питанием учащихся с ограниченными возможностями здоровья»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</si>
  <si>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объединениями»</t>
  </si>
  <si>
    <t>Показатель 1  «Доля учреждений, реализующих проекты федерального уровня по направлению «Навигаторы детства»</t>
  </si>
  <si>
    <t>Административное мероприятие 8.02 «Участие общеобразовательных учреждений  в проектах  федерального уровня по направлению «Навигаторы детства»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</si>
  <si>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 и реализуются проекты федерального уровня по направлению «Навигаторы детства»</t>
  </si>
  <si>
    <t>Показатель 1  «Доля учащихся с ограниченными возможностями здоровья, охваченных горячим питанием»</t>
  </si>
  <si>
    <t xml:space="preserve"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</si>
  <si>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r>
      <t xml:space="preserve">Задача 8  </t>
    </r>
    <r>
      <rPr>
        <sz val="14"/>
        <color rgb="FF000000"/>
        <rFont val="Times New Roman"/>
        <family val="1"/>
        <charset val="204"/>
      </rPr>
      <t>«Обеспечение жизнедеятельности общеобразовательных учреждений»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 в рамках реализации национального проекта «Образование» (ФП  «Патриотическое воспитание граждан Российской Федерации»)»</t>
    </r>
  </si>
  <si>
    <t>Мероприятие 3.03  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</si>
  <si>
    <t>Показатель 1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</si>
  <si>
    <t>Показатель 1 «Количество установленных площадок»</t>
  </si>
  <si>
    <t>A</t>
  </si>
  <si>
    <t>N</t>
  </si>
  <si>
    <r>
      <t>Задача 6</t>
    </r>
    <r>
      <rPr>
        <sz val="14"/>
        <color rgb="FF000000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</si>
  <si>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t>Показатель 1 «Количество потребителей выездной летней программы «Уроки в лесной школе»</t>
  </si>
  <si>
    <t>Административное мероприятие 6.02 «Реализация выездной летней программы «Уроки в лесной школе»</t>
  </si>
  <si>
    <t>Задача 6  «Реализация проектов в рамках поддержки школьных инициатив»</t>
  </si>
  <si>
    <t>Мероприятие 6.01  «Реализация проектов в рамках поддержки школьных инициатив»</t>
  </si>
  <si>
    <t>Мероприятие  6.01 «Укрепление физического и психического здоровья детей в условиях реализации выездной летней программы «Уроки в лесной школе»</t>
  </si>
  <si>
    <t>Показатель 2 «Сметная документация на капитальный ремонт (пристройка)»</t>
  </si>
  <si>
    <t>Показатель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</si>
  <si>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R</t>
  </si>
  <si>
    <t xml:space="preserve">Показатель 1  «Количество реализованных занятий по выездной летней программе «Уроки в лесной школе»  </t>
  </si>
  <si>
    <t>Мероприятие 3.05 «Приобретение музыкально-светового оборудования для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</si>
  <si>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«Количество приобретенных комплектов музыкально-светового оборудования»</t>
  </si>
  <si>
    <t>Характеристика муниципальной программы города Твери
«Развитие образования города Твери» на 2021-2027 годы</t>
  </si>
  <si>
    <t>Ю</t>
  </si>
  <si>
    <t>А</t>
  </si>
  <si>
    <t>Мероприятие 2.04  «Создание современной инфраструктуры для отдыха детей и их оздоровления (в т.ч. возведение капитальных строений, сооружений)»</t>
  </si>
  <si>
    <t>Мероприятие 1.07 «Обеспечение организации деятельности специализированных  (профильных) лагерей  в рамках муниципального задания»</t>
  </si>
  <si>
    <t>Мероприятие 1.06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организаций»</t>
  </si>
  <si>
    <t>Показатель 1 «Количество учреждений дополнительного образования детских оздоровительно-образовательных лагерей, в  которых cоздана современная инфраструктура для отдыха детей и их оздоровления (в т.ч. возведены капитальные строения, сооружения)»</t>
  </si>
  <si>
    <t>Показатель 1 «Количество общеобразовательных организаций, в которых произведены выплаты ежемесячного денежного вознаграждения советникам директоров по воспитанию и взаимодействию с детскими общественными объединениями»</t>
  </si>
  <si>
    <t>Показатель 1 «Количество общеобразовательных учреждений, осуществивших мероприятия по работе с детьми и молодежью, в том числе гражданско-патриотическому воспитанию»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</si>
  <si>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</si>
  <si>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</si>
  <si>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</si>
  <si>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Мероприятие 5.08 «Модернизация школьной системы образования города Твери (МБОУ ЦО № 49)»</t>
  </si>
  <si>
    <t>Мероприятие 5.09 «Модернизация школьной системы образования города Твери (МБОУ СОШ № 18)»</t>
  </si>
  <si>
    <t>Мероприятие 5.10 «Устройство многофункциональной спортивной площадки на территории МБОУ СШ №36 по адресу: г.Тверь,  Волоколамский проспект д. 10»</t>
  </si>
  <si>
    <t>Мероприятие 5.11 «Укрепление материально-технической базы муниципальных образовательных организаций в целях осуществления мероприятий по работе с детьми и молодежью, в том числе гражданско-патриотическому воспитанию»</t>
  </si>
  <si>
    <t>Приложение 6
 к постановлению Администрации города Твери  
от «31» января 2025    № 76
«Приложение  1 к муниципальной программе города Твери
«Развитие образования города Твери» на 2021 - 2027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</si>
</sst>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7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122">
    <xf numFmtId="0" fontId="0" fillId="0" borderId="0" xfId="0" applyNumberFormat="1" applyFont="1"/>
    <xf numFmtId="0" fontId="1" fillId="0" borderId="0" xfId="0" applyNumberFormat="1" applyFont="1" applyFill="1"/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/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8" fillId="0" borderId="5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/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2" fontId="1" fillId="0" borderId="0" xfId="0" applyNumberFormat="1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top" wrapText="1"/>
    </xf>
    <xf numFmtId="0" fontId="2" fillId="0" borderId="7" xfId="2" applyNumberFormat="1" applyFont="1" applyFill="1" applyBorder="1" applyAlignment="1">
      <alignment vertical="top" wrapText="1"/>
    </xf>
    <xf numFmtId="0" fontId="2" fillId="0" borderId="5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/>
    <xf numFmtId="165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2" applyNumberFormat="1" applyFont="1" applyFill="1" applyBorder="1" applyAlignment="1">
      <alignment horizontal="left" vertical="top" wrapText="1"/>
    </xf>
    <xf numFmtId="0" fontId="2" fillId="0" borderId="4" xfId="2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2" fillId="0" borderId="3" xfId="2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366"/>
  <sheetViews>
    <sheetView tabSelected="1" view="pageBreakPreview" zoomScale="65" zoomScaleNormal="65" zoomScaleSheetLayoutView="65" workbookViewId="0">
      <selection activeCell="B1" sqref="B1:AC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5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7" width="16.140625" style="1" customWidth="1"/>
    <col min="28" max="28" width="20" style="1" customWidth="1"/>
    <col min="29" max="29" width="11.85546875" style="1" customWidth="1"/>
    <col min="30" max="30" width="15" style="1" customWidth="1"/>
    <col min="31" max="31" width="40.28515625" style="1" customWidth="1"/>
    <col min="32" max="33" width="12.28515625" style="1" bestFit="1" customWidth="1"/>
    <col min="34" max="16384" width="8.85546875" style="1"/>
  </cols>
  <sheetData>
    <row r="1" spans="1:33" ht="138" customHeight="1" x14ac:dyDescent="0.3">
      <c r="A1" s="22"/>
      <c r="B1" s="112" t="s">
        <v>259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33" ht="39.75" customHeight="1" x14ac:dyDescent="0.25">
      <c r="A2" s="22"/>
      <c r="B2" s="113" t="s">
        <v>243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</row>
    <row r="3" spans="1:33" ht="39.75" customHeight="1" x14ac:dyDescent="0.25">
      <c r="A3" s="2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33" ht="39.75" customHeight="1" x14ac:dyDescent="0.25">
      <c r="A4" s="22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33" ht="24" customHeight="1" x14ac:dyDescent="0.3">
      <c r="A5" s="22"/>
      <c r="B5" s="114" t="s">
        <v>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</row>
    <row r="6" spans="1:33" ht="13.5" customHeight="1" x14ac:dyDescent="0.3">
      <c r="A6" s="22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33" ht="12" customHeight="1" x14ac:dyDescent="0.3">
      <c r="A7" s="22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</row>
    <row r="8" spans="1:33" ht="15" customHeight="1" x14ac:dyDescent="0.25">
      <c r="A8" s="22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9" spans="1:33" ht="38.25" customHeight="1" x14ac:dyDescent="0.25">
      <c r="A9" s="28"/>
      <c r="B9" s="116" t="s">
        <v>1</v>
      </c>
      <c r="C9" s="116"/>
      <c r="D9" s="116"/>
      <c r="E9" s="116" t="s">
        <v>2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 t="s">
        <v>3</v>
      </c>
      <c r="T9" s="116" t="s">
        <v>4</v>
      </c>
      <c r="U9" s="118" t="s">
        <v>5</v>
      </c>
      <c r="V9" s="119"/>
      <c r="W9" s="119"/>
      <c r="X9" s="119"/>
      <c r="Y9" s="119"/>
      <c r="Z9" s="119"/>
      <c r="AA9" s="120"/>
      <c r="AB9" s="116" t="s">
        <v>6</v>
      </c>
      <c r="AC9" s="116"/>
    </row>
    <row r="10" spans="1:33" ht="63" customHeight="1" x14ac:dyDescent="0.25">
      <c r="A10" s="28"/>
      <c r="B10" s="116"/>
      <c r="C10" s="116"/>
      <c r="D10" s="116"/>
      <c r="E10" s="116" t="s">
        <v>7</v>
      </c>
      <c r="F10" s="116"/>
      <c r="G10" s="116" t="s">
        <v>8</v>
      </c>
      <c r="H10" s="116"/>
      <c r="I10" s="116" t="s">
        <v>9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7"/>
      <c r="T10" s="116"/>
      <c r="U10" s="76">
        <v>2021</v>
      </c>
      <c r="V10" s="76">
        <v>2022</v>
      </c>
      <c r="W10" s="76">
        <v>2023</v>
      </c>
      <c r="X10" s="76">
        <v>2024</v>
      </c>
      <c r="Y10" s="76">
        <v>2025</v>
      </c>
      <c r="Z10" s="76">
        <v>2026</v>
      </c>
      <c r="AA10" s="76">
        <v>2027</v>
      </c>
      <c r="AB10" s="76" t="s">
        <v>10</v>
      </c>
      <c r="AC10" s="11" t="s">
        <v>11</v>
      </c>
    </row>
    <row r="11" spans="1:33" ht="15.75" x14ac:dyDescent="0.25">
      <c r="A11" s="28"/>
      <c r="B11" s="23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1">
        <v>11</v>
      </c>
      <c r="M11" s="11">
        <v>12</v>
      </c>
      <c r="N11" s="11">
        <v>13</v>
      </c>
      <c r="O11" s="11">
        <v>14</v>
      </c>
      <c r="P11" s="11">
        <v>15</v>
      </c>
      <c r="Q11" s="11">
        <v>16</v>
      </c>
      <c r="R11" s="11">
        <v>17</v>
      </c>
      <c r="S11" s="11">
        <v>18</v>
      </c>
      <c r="T11" s="11">
        <v>19</v>
      </c>
      <c r="U11" s="11">
        <v>20</v>
      </c>
      <c r="V11" s="11">
        <v>21</v>
      </c>
      <c r="W11" s="11">
        <v>22</v>
      </c>
      <c r="X11" s="11">
        <v>23</v>
      </c>
      <c r="Y11" s="11">
        <v>24</v>
      </c>
      <c r="Z11" s="11">
        <v>25</v>
      </c>
      <c r="AA11" s="11">
        <v>26</v>
      </c>
      <c r="AB11" s="11">
        <v>27</v>
      </c>
      <c r="AC11" s="11">
        <v>28</v>
      </c>
    </row>
    <row r="12" spans="1:33" ht="25.5" customHeight="1" x14ac:dyDescent="0.25">
      <c r="A12" s="28"/>
      <c r="B12" s="24">
        <v>0</v>
      </c>
      <c r="C12" s="12">
        <v>1</v>
      </c>
      <c r="D12" s="12">
        <v>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3" t="s">
        <v>131</v>
      </c>
      <c r="T12" s="76" t="s">
        <v>12</v>
      </c>
      <c r="U12" s="14">
        <f t="shared" ref="U12:AA12" si="0">U20+U106+U238+U279+U335</f>
        <v>5592819.7000000002</v>
      </c>
      <c r="V12" s="14">
        <f t="shared" si="0"/>
        <v>5763041.4999999991</v>
      </c>
      <c r="W12" s="14">
        <f t="shared" si="0"/>
        <v>6567845.6000000006</v>
      </c>
      <c r="X12" s="14">
        <f t="shared" si="0"/>
        <v>7852717.1000000006</v>
      </c>
      <c r="Y12" s="14">
        <f t="shared" si="0"/>
        <v>7950282.2000000002</v>
      </c>
      <c r="Z12" s="14">
        <f t="shared" si="0"/>
        <v>8419816.4000000004</v>
      </c>
      <c r="AA12" s="14">
        <f t="shared" si="0"/>
        <v>8658561.9000000004</v>
      </c>
      <c r="AB12" s="14">
        <f>SUM(U12:AA12)</f>
        <v>50805084.399999999</v>
      </c>
      <c r="AC12" s="7">
        <v>2027</v>
      </c>
      <c r="AD12" s="9"/>
      <c r="AE12" s="9"/>
      <c r="AF12" s="9"/>
      <c r="AG12" s="9"/>
    </row>
    <row r="13" spans="1:33" ht="86.25" customHeight="1" x14ac:dyDescent="0.25">
      <c r="A13" s="28"/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65" t="s">
        <v>13</v>
      </c>
      <c r="T13" s="66"/>
      <c r="U13" s="66"/>
      <c r="V13" s="66"/>
      <c r="W13" s="66"/>
      <c r="X13" s="66"/>
      <c r="Y13" s="66" t="s">
        <v>14</v>
      </c>
      <c r="Z13" s="66"/>
      <c r="AA13" s="66"/>
      <c r="AB13" s="66"/>
      <c r="AC13" s="66"/>
      <c r="AE13" s="9"/>
    </row>
    <row r="14" spans="1:33" ht="77.25" customHeight="1" x14ac:dyDescent="0.25">
      <c r="A14" s="28"/>
      <c r="B14" s="2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65" t="s">
        <v>15</v>
      </c>
      <c r="T14" s="66" t="s">
        <v>16</v>
      </c>
      <c r="U14" s="8">
        <v>77.7</v>
      </c>
      <c r="V14" s="8">
        <v>77.7</v>
      </c>
      <c r="W14" s="8">
        <v>83.5</v>
      </c>
      <c r="X14" s="8">
        <v>95.7</v>
      </c>
      <c r="Y14" s="15">
        <v>100</v>
      </c>
      <c r="Z14" s="8">
        <v>100</v>
      </c>
      <c r="AA14" s="8">
        <v>100</v>
      </c>
      <c r="AB14" s="8">
        <v>100</v>
      </c>
      <c r="AC14" s="66">
        <v>2027</v>
      </c>
    </row>
    <row r="15" spans="1:33" ht="37.5" x14ac:dyDescent="0.25">
      <c r="A15" s="28"/>
      <c r="B15" s="2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65" t="s">
        <v>17</v>
      </c>
      <c r="T15" s="66" t="s">
        <v>16</v>
      </c>
      <c r="U15" s="8">
        <v>100</v>
      </c>
      <c r="V15" s="8">
        <v>100</v>
      </c>
      <c r="W15" s="8">
        <v>100</v>
      </c>
      <c r="X15" s="8">
        <v>100</v>
      </c>
      <c r="Y15" s="8">
        <v>100</v>
      </c>
      <c r="Z15" s="8">
        <v>100</v>
      </c>
      <c r="AA15" s="8">
        <v>100</v>
      </c>
      <c r="AB15" s="8">
        <v>100</v>
      </c>
      <c r="AC15" s="66">
        <v>2027</v>
      </c>
    </row>
    <row r="16" spans="1:33" ht="60.75" customHeight="1" x14ac:dyDescent="0.25">
      <c r="A16" s="28"/>
      <c r="B16" s="2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65" t="s">
        <v>18</v>
      </c>
      <c r="T16" s="66" t="s">
        <v>16</v>
      </c>
      <c r="U16" s="8">
        <v>93</v>
      </c>
      <c r="V16" s="8">
        <v>93</v>
      </c>
      <c r="W16" s="8">
        <v>93</v>
      </c>
      <c r="X16" s="8">
        <v>93</v>
      </c>
      <c r="Y16" s="8">
        <v>93</v>
      </c>
      <c r="Z16" s="8">
        <v>93</v>
      </c>
      <c r="AA16" s="8">
        <v>93</v>
      </c>
      <c r="AB16" s="8">
        <v>93</v>
      </c>
      <c r="AC16" s="66">
        <v>2027</v>
      </c>
    </row>
    <row r="17" spans="1:31" ht="62.25" customHeight="1" x14ac:dyDescent="0.25">
      <c r="A17" s="28"/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65" t="s">
        <v>19</v>
      </c>
      <c r="T17" s="66" t="s">
        <v>16</v>
      </c>
      <c r="U17" s="8">
        <v>21.3</v>
      </c>
      <c r="V17" s="8">
        <v>21.3</v>
      </c>
      <c r="W17" s="8">
        <v>21.3</v>
      </c>
      <c r="X17" s="8">
        <v>20.7</v>
      </c>
      <c r="Y17" s="8">
        <v>20.7</v>
      </c>
      <c r="Z17" s="8">
        <v>20.7</v>
      </c>
      <c r="AA17" s="8">
        <v>20.7</v>
      </c>
      <c r="AB17" s="8">
        <v>20.7</v>
      </c>
      <c r="AC17" s="66">
        <v>2027</v>
      </c>
    </row>
    <row r="18" spans="1:31" ht="97.5" customHeight="1" x14ac:dyDescent="0.4">
      <c r="A18" s="28"/>
      <c r="B18" s="2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65" t="s">
        <v>20</v>
      </c>
      <c r="T18" s="66" t="s">
        <v>16</v>
      </c>
      <c r="U18" s="8">
        <v>97.2</v>
      </c>
      <c r="V18" s="15">
        <v>97.4</v>
      </c>
      <c r="W18" s="8">
        <v>97.5</v>
      </c>
      <c r="X18" s="8">
        <v>97.6</v>
      </c>
      <c r="Y18" s="8">
        <v>97.9</v>
      </c>
      <c r="Z18" s="8">
        <v>98</v>
      </c>
      <c r="AA18" s="8">
        <v>98</v>
      </c>
      <c r="AB18" s="8">
        <v>98</v>
      </c>
      <c r="AC18" s="66">
        <v>2027</v>
      </c>
      <c r="AD18" s="57"/>
    </row>
    <row r="19" spans="1:31" ht="76.5" customHeight="1" x14ac:dyDescent="0.4">
      <c r="A19" s="28"/>
      <c r="B19" s="2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65" t="s">
        <v>21</v>
      </c>
      <c r="T19" s="66" t="s">
        <v>16</v>
      </c>
      <c r="U19" s="8">
        <v>76.599999999999994</v>
      </c>
      <c r="V19" s="8">
        <v>78</v>
      </c>
      <c r="W19" s="8">
        <v>79</v>
      </c>
      <c r="X19" s="8">
        <v>82</v>
      </c>
      <c r="Y19" s="8">
        <v>82</v>
      </c>
      <c r="Z19" s="8">
        <v>82</v>
      </c>
      <c r="AA19" s="8">
        <v>82</v>
      </c>
      <c r="AB19" s="8">
        <v>82</v>
      </c>
      <c r="AC19" s="66">
        <v>2027</v>
      </c>
      <c r="AD19" s="57"/>
    </row>
    <row r="20" spans="1:31" ht="30" customHeight="1" x14ac:dyDescent="0.25">
      <c r="A20" s="28"/>
      <c r="B20" s="24">
        <v>0</v>
      </c>
      <c r="C20" s="12">
        <v>1</v>
      </c>
      <c r="D20" s="12">
        <v>1</v>
      </c>
      <c r="E20" s="12">
        <v>0</v>
      </c>
      <c r="F20" s="12">
        <v>7</v>
      </c>
      <c r="G20" s="12">
        <v>0</v>
      </c>
      <c r="H20" s="12">
        <v>0</v>
      </c>
      <c r="I20" s="12">
        <v>0</v>
      </c>
      <c r="J20" s="12">
        <v>1</v>
      </c>
      <c r="K20" s="12">
        <v>1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3" t="s">
        <v>22</v>
      </c>
      <c r="T20" s="7" t="s">
        <v>12</v>
      </c>
      <c r="U20" s="14">
        <f>U21+U42+U63+U75</f>
        <v>2508690.1</v>
      </c>
      <c r="V20" s="14">
        <f>V21+V42+V63+V75</f>
        <v>2694126.8</v>
      </c>
      <c r="W20" s="14">
        <f>W21+W42+W63+W75+W94</f>
        <v>2688568.4</v>
      </c>
      <c r="X20" s="14">
        <f>X21+X42+X63+X75+X94+X100</f>
        <v>3223650.0000000005</v>
      </c>
      <c r="Y20" s="14">
        <f t="shared" ref="Y20:AA20" si="1">Y21+Y42+Y63+Y75+Y94+Y100</f>
        <v>3229079.2</v>
      </c>
      <c r="Z20" s="14">
        <f t="shared" si="1"/>
        <v>3544950</v>
      </c>
      <c r="AA20" s="14">
        <f t="shared" si="1"/>
        <v>3766687.3000000003</v>
      </c>
      <c r="AB20" s="14">
        <f>SUM(U20:AA20)</f>
        <v>21655751.800000001</v>
      </c>
      <c r="AC20" s="7">
        <v>2027</v>
      </c>
      <c r="AE20" s="9"/>
    </row>
    <row r="21" spans="1:31" ht="64.5" customHeight="1" x14ac:dyDescent="0.25">
      <c r="A21" s="28"/>
      <c r="B21" s="24">
        <v>0</v>
      </c>
      <c r="C21" s="12">
        <v>1</v>
      </c>
      <c r="D21" s="12">
        <v>1</v>
      </c>
      <c r="E21" s="12">
        <v>0</v>
      </c>
      <c r="F21" s="12">
        <v>7</v>
      </c>
      <c r="G21" s="12">
        <v>0</v>
      </c>
      <c r="H21" s="12">
        <v>0</v>
      </c>
      <c r="I21" s="12">
        <v>0</v>
      </c>
      <c r="J21" s="12">
        <v>1</v>
      </c>
      <c r="K21" s="12">
        <v>1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6" t="s">
        <v>159</v>
      </c>
      <c r="T21" s="69" t="s">
        <v>12</v>
      </c>
      <c r="U21" s="17">
        <f>U23+U24+U25+U26+U27+U28+U29+U32+U33+U34+U35+U40</f>
        <v>1861374.3</v>
      </c>
      <c r="V21" s="17">
        <f t="shared" ref="V21:AA21" si="2">V23+V24+V25+V26+V27+V28+V29+V32+V33+V34+V35+V40</f>
        <v>2073064.4</v>
      </c>
      <c r="W21" s="17">
        <f t="shared" si="2"/>
        <v>2458048.1999999997</v>
      </c>
      <c r="X21" s="17">
        <f>X23+X24+X25+X26+X27+X28+X29+X32+X33+X34+X35+X40</f>
        <v>2920513.6</v>
      </c>
      <c r="Y21" s="17">
        <f t="shared" si="2"/>
        <v>2970371.2</v>
      </c>
      <c r="Z21" s="17">
        <f t="shared" si="2"/>
        <v>3321724.8</v>
      </c>
      <c r="AA21" s="17">
        <f t="shared" si="2"/>
        <v>3543462.1</v>
      </c>
      <c r="AB21" s="14">
        <f>SUM(U21:AA21)</f>
        <v>19148558.600000001</v>
      </c>
      <c r="AC21" s="31">
        <v>2027</v>
      </c>
    </row>
    <row r="22" spans="1:31" ht="54" customHeight="1" x14ac:dyDescent="0.25">
      <c r="A22" s="28"/>
      <c r="B22" s="2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65" t="s">
        <v>23</v>
      </c>
      <c r="T22" s="66" t="s">
        <v>24</v>
      </c>
      <c r="U22" s="18">
        <v>23211</v>
      </c>
      <c r="V22" s="18">
        <v>23410</v>
      </c>
      <c r="W22" s="35">
        <v>23650</v>
      </c>
      <c r="X22" s="18">
        <v>23600</v>
      </c>
      <c r="Y22" s="18">
        <v>23008</v>
      </c>
      <c r="Z22" s="18">
        <v>23008</v>
      </c>
      <c r="AA22" s="18">
        <v>23008</v>
      </c>
      <c r="AB22" s="18">
        <v>23008</v>
      </c>
      <c r="AC22" s="66">
        <v>2027</v>
      </c>
    </row>
    <row r="23" spans="1:31" ht="24" customHeight="1" x14ac:dyDescent="0.25">
      <c r="A23" s="28"/>
      <c r="B23" s="24">
        <v>0</v>
      </c>
      <c r="C23" s="12">
        <v>1</v>
      </c>
      <c r="D23" s="12">
        <v>1</v>
      </c>
      <c r="E23" s="12">
        <v>0</v>
      </c>
      <c r="F23" s="12">
        <v>7</v>
      </c>
      <c r="G23" s="12">
        <v>0</v>
      </c>
      <c r="H23" s="12">
        <v>1</v>
      </c>
      <c r="I23" s="12">
        <v>0</v>
      </c>
      <c r="J23" s="12">
        <v>1</v>
      </c>
      <c r="K23" s="12">
        <v>1</v>
      </c>
      <c r="L23" s="12">
        <v>0</v>
      </c>
      <c r="M23" s="12">
        <v>1</v>
      </c>
      <c r="N23" s="12">
        <v>9</v>
      </c>
      <c r="O23" s="12">
        <v>9</v>
      </c>
      <c r="P23" s="12">
        <v>9</v>
      </c>
      <c r="Q23" s="12">
        <v>9</v>
      </c>
      <c r="R23" s="12">
        <v>9</v>
      </c>
      <c r="S23" s="89" t="s">
        <v>135</v>
      </c>
      <c r="T23" s="83" t="s">
        <v>25</v>
      </c>
      <c r="U23" s="10">
        <v>680137.6</v>
      </c>
      <c r="V23" s="10">
        <v>793996.1</v>
      </c>
      <c r="W23" s="10">
        <v>938582.3</v>
      </c>
      <c r="X23" s="10">
        <v>1062221.2</v>
      </c>
      <c r="Y23" s="10">
        <v>1050029.6000000001</v>
      </c>
      <c r="Z23" s="10">
        <v>1245820.7</v>
      </c>
      <c r="AA23" s="10">
        <v>1446591.6</v>
      </c>
      <c r="AB23" s="10">
        <f>SUM(U23:AA23)</f>
        <v>7217379.1000000015</v>
      </c>
      <c r="AC23" s="66">
        <v>2027</v>
      </c>
    </row>
    <row r="24" spans="1:31" ht="24" customHeight="1" x14ac:dyDescent="0.25">
      <c r="A24" s="28"/>
      <c r="B24" s="24">
        <v>0</v>
      </c>
      <c r="C24" s="12">
        <v>1</v>
      </c>
      <c r="D24" s="12">
        <v>1</v>
      </c>
      <c r="E24" s="12">
        <v>0</v>
      </c>
      <c r="F24" s="12">
        <v>7</v>
      </c>
      <c r="G24" s="12">
        <v>0</v>
      </c>
      <c r="H24" s="12">
        <v>2</v>
      </c>
      <c r="I24" s="12">
        <v>0</v>
      </c>
      <c r="J24" s="12">
        <v>1</v>
      </c>
      <c r="K24" s="12">
        <v>1</v>
      </c>
      <c r="L24" s="12">
        <v>0</v>
      </c>
      <c r="M24" s="12">
        <v>1</v>
      </c>
      <c r="N24" s="12">
        <v>9</v>
      </c>
      <c r="O24" s="12">
        <v>9</v>
      </c>
      <c r="P24" s="12">
        <v>9</v>
      </c>
      <c r="Q24" s="12">
        <v>9</v>
      </c>
      <c r="R24" s="12">
        <v>9</v>
      </c>
      <c r="S24" s="90"/>
      <c r="T24" s="85"/>
      <c r="U24" s="10">
        <v>74316.100000000006</v>
      </c>
      <c r="V24" s="10">
        <v>78095.5</v>
      </c>
      <c r="W24" s="10">
        <v>92480.8</v>
      </c>
      <c r="X24" s="10">
        <v>104410.9</v>
      </c>
      <c r="Y24" s="10">
        <v>101678.5</v>
      </c>
      <c r="Z24" s="10">
        <v>122124.7</v>
      </c>
      <c r="AA24" s="10">
        <v>143091.1</v>
      </c>
      <c r="AB24" s="10">
        <f t="shared" ref="AB24:AB29" si="3">SUM(U24:AA24)</f>
        <v>716197.6</v>
      </c>
      <c r="AC24" s="66">
        <v>2027</v>
      </c>
    </row>
    <row r="25" spans="1:31" ht="24" customHeight="1" x14ac:dyDescent="0.25">
      <c r="A25" s="28"/>
      <c r="B25" s="24">
        <v>0</v>
      </c>
      <c r="C25" s="12">
        <v>1</v>
      </c>
      <c r="D25" s="12">
        <v>1</v>
      </c>
      <c r="E25" s="12">
        <v>1</v>
      </c>
      <c r="F25" s="12">
        <v>0</v>
      </c>
      <c r="G25" s="12">
        <v>0</v>
      </c>
      <c r="H25" s="12">
        <v>4</v>
      </c>
      <c r="I25" s="12">
        <v>0</v>
      </c>
      <c r="J25" s="12">
        <v>1</v>
      </c>
      <c r="K25" s="12">
        <v>1</v>
      </c>
      <c r="L25" s="12">
        <v>0</v>
      </c>
      <c r="M25" s="12">
        <v>1</v>
      </c>
      <c r="N25" s="12">
        <v>9</v>
      </c>
      <c r="O25" s="12">
        <v>9</v>
      </c>
      <c r="P25" s="12">
        <v>9</v>
      </c>
      <c r="Q25" s="12">
        <v>9</v>
      </c>
      <c r="R25" s="12">
        <v>9</v>
      </c>
      <c r="S25" s="90"/>
      <c r="T25" s="85"/>
      <c r="U25" s="10">
        <v>43.8</v>
      </c>
      <c r="V25" s="10">
        <v>15.2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f t="shared" si="3"/>
        <v>59</v>
      </c>
      <c r="AC25" s="66">
        <v>2022</v>
      </c>
    </row>
    <row r="26" spans="1:31" ht="24" customHeight="1" x14ac:dyDescent="0.25">
      <c r="A26" s="28"/>
      <c r="B26" s="24">
        <v>0</v>
      </c>
      <c r="C26" s="12">
        <v>1</v>
      </c>
      <c r="D26" s="12">
        <v>1</v>
      </c>
      <c r="E26" s="12">
        <v>0</v>
      </c>
      <c r="F26" s="12">
        <v>7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2">
        <v>0</v>
      </c>
      <c r="M26" s="12">
        <v>1</v>
      </c>
      <c r="N26" s="12">
        <v>1</v>
      </c>
      <c r="O26" s="12">
        <v>1</v>
      </c>
      <c r="P26" s="12">
        <v>3</v>
      </c>
      <c r="Q26" s="12">
        <v>9</v>
      </c>
      <c r="R26" s="12">
        <v>0</v>
      </c>
      <c r="S26" s="90"/>
      <c r="T26" s="85"/>
      <c r="U26" s="10">
        <v>0</v>
      </c>
      <c r="V26" s="10">
        <v>11725.2</v>
      </c>
      <c r="W26" s="10">
        <v>13429.9</v>
      </c>
      <c r="X26" s="10">
        <v>12696.2</v>
      </c>
      <c r="Y26" s="10">
        <v>0</v>
      </c>
      <c r="Z26" s="10">
        <v>0</v>
      </c>
      <c r="AA26" s="10">
        <v>0</v>
      </c>
      <c r="AB26" s="10">
        <f t="shared" si="3"/>
        <v>37851.300000000003</v>
      </c>
      <c r="AC26" s="66">
        <v>2024</v>
      </c>
    </row>
    <row r="27" spans="1:31" ht="24" customHeight="1" x14ac:dyDescent="0.25">
      <c r="A27" s="28"/>
      <c r="B27" s="24">
        <v>0</v>
      </c>
      <c r="C27" s="12">
        <v>1</v>
      </c>
      <c r="D27" s="12">
        <v>1</v>
      </c>
      <c r="E27" s="12">
        <v>0</v>
      </c>
      <c r="F27" s="12">
        <v>7</v>
      </c>
      <c r="G27" s="12">
        <v>0</v>
      </c>
      <c r="H27" s="12">
        <v>2</v>
      </c>
      <c r="I27" s="12">
        <v>0</v>
      </c>
      <c r="J27" s="12">
        <v>1</v>
      </c>
      <c r="K27" s="12">
        <v>1</v>
      </c>
      <c r="L27" s="12">
        <v>0</v>
      </c>
      <c r="M27" s="12">
        <v>1</v>
      </c>
      <c r="N27" s="12">
        <v>1</v>
      </c>
      <c r="O27" s="12">
        <v>1</v>
      </c>
      <c r="P27" s="12">
        <v>3</v>
      </c>
      <c r="Q27" s="12">
        <v>9</v>
      </c>
      <c r="R27" s="12">
        <v>0</v>
      </c>
      <c r="S27" s="90"/>
      <c r="T27" s="85"/>
      <c r="U27" s="10">
        <v>0</v>
      </c>
      <c r="V27" s="10">
        <v>1503.2</v>
      </c>
      <c r="W27" s="10">
        <v>1705.6</v>
      </c>
      <c r="X27" s="10">
        <v>1489.8</v>
      </c>
      <c r="Y27" s="10">
        <v>0</v>
      </c>
      <c r="Z27" s="10">
        <v>0</v>
      </c>
      <c r="AA27" s="10">
        <v>0</v>
      </c>
      <c r="AB27" s="10">
        <f t="shared" si="3"/>
        <v>4698.6000000000004</v>
      </c>
      <c r="AC27" s="66">
        <v>2024</v>
      </c>
    </row>
    <row r="28" spans="1:31" ht="24" customHeight="1" x14ac:dyDescent="0.25">
      <c r="A28" s="28"/>
      <c r="B28" s="24">
        <v>0</v>
      </c>
      <c r="C28" s="12">
        <v>1</v>
      </c>
      <c r="D28" s="12">
        <v>1</v>
      </c>
      <c r="E28" s="12">
        <v>0</v>
      </c>
      <c r="F28" s="12">
        <v>7</v>
      </c>
      <c r="G28" s="12">
        <v>0</v>
      </c>
      <c r="H28" s="12">
        <v>1</v>
      </c>
      <c r="I28" s="12">
        <v>0</v>
      </c>
      <c r="J28" s="12">
        <v>1</v>
      </c>
      <c r="K28" s="12">
        <v>1</v>
      </c>
      <c r="L28" s="12">
        <v>0</v>
      </c>
      <c r="M28" s="12">
        <v>1</v>
      </c>
      <c r="N28" s="12" t="s">
        <v>37</v>
      </c>
      <c r="O28" s="12">
        <v>1</v>
      </c>
      <c r="P28" s="12">
        <v>3</v>
      </c>
      <c r="Q28" s="12">
        <v>9</v>
      </c>
      <c r="R28" s="12">
        <v>0</v>
      </c>
      <c r="S28" s="90"/>
      <c r="T28" s="85"/>
      <c r="U28" s="10">
        <v>0</v>
      </c>
      <c r="V28" s="10">
        <v>118.4</v>
      </c>
      <c r="W28" s="10">
        <v>135.6</v>
      </c>
      <c r="X28" s="10">
        <v>128.30000000000001</v>
      </c>
      <c r="Y28" s="10">
        <v>0</v>
      </c>
      <c r="Z28" s="10">
        <v>0</v>
      </c>
      <c r="AA28" s="10">
        <v>0</v>
      </c>
      <c r="AB28" s="10">
        <f t="shared" si="3"/>
        <v>382.3</v>
      </c>
      <c r="AC28" s="66">
        <v>2024</v>
      </c>
    </row>
    <row r="29" spans="1:31" ht="24" customHeight="1" x14ac:dyDescent="0.25">
      <c r="A29" s="28"/>
      <c r="B29" s="24">
        <v>0</v>
      </c>
      <c r="C29" s="12">
        <v>1</v>
      </c>
      <c r="D29" s="12">
        <v>1</v>
      </c>
      <c r="E29" s="12">
        <v>0</v>
      </c>
      <c r="F29" s="12">
        <v>7</v>
      </c>
      <c r="G29" s="12">
        <v>0</v>
      </c>
      <c r="H29" s="12">
        <v>2</v>
      </c>
      <c r="I29" s="12">
        <v>0</v>
      </c>
      <c r="J29" s="12">
        <v>1</v>
      </c>
      <c r="K29" s="12">
        <v>1</v>
      </c>
      <c r="L29" s="12">
        <v>0</v>
      </c>
      <c r="M29" s="12">
        <v>1</v>
      </c>
      <c r="N29" s="12" t="s">
        <v>37</v>
      </c>
      <c r="O29" s="12">
        <v>1</v>
      </c>
      <c r="P29" s="12">
        <v>3</v>
      </c>
      <c r="Q29" s="12">
        <v>9</v>
      </c>
      <c r="R29" s="12">
        <v>0</v>
      </c>
      <c r="S29" s="91"/>
      <c r="T29" s="84"/>
      <c r="U29" s="10">
        <v>0</v>
      </c>
      <c r="V29" s="10">
        <v>15.2</v>
      </c>
      <c r="W29" s="10">
        <v>17.2</v>
      </c>
      <c r="X29" s="10">
        <v>15</v>
      </c>
      <c r="Y29" s="10">
        <v>0</v>
      </c>
      <c r="Z29" s="10">
        <v>0</v>
      </c>
      <c r="AA29" s="10">
        <v>0</v>
      </c>
      <c r="AB29" s="10">
        <f t="shared" si="3"/>
        <v>47.4</v>
      </c>
      <c r="AC29" s="66">
        <v>2024</v>
      </c>
    </row>
    <row r="30" spans="1:31" ht="56.25" x14ac:dyDescent="0.25">
      <c r="A30" s="28"/>
      <c r="B30" s="2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65" t="s">
        <v>155</v>
      </c>
      <c r="T30" s="66" t="s">
        <v>26</v>
      </c>
      <c r="U30" s="66">
        <v>81</v>
      </c>
      <c r="V30" s="66">
        <v>82</v>
      </c>
      <c r="W30" s="66">
        <v>83</v>
      </c>
      <c r="X30" s="66">
        <v>83</v>
      </c>
      <c r="Y30" s="66">
        <v>83</v>
      </c>
      <c r="Z30" s="66">
        <v>83</v>
      </c>
      <c r="AA30" s="66">
        <v>83</v>
      </c>
      <c r="AB30" s="66">
        <v>83</v>
      </c>
      <c r="AC30" s="66">
        <v>2027</v>
      </c>
    </row>
    <row r="31" spans="1:31" ht="40.5" customHeight="1" x14ac:dyDescent="0.25">
      <c r="A31" s="28"/>
      <c r="B31" s="24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65" t="s">
        <v>136</v>
      </c>
      <c r="T31" s="66" t="s">
        <v>27</v>
      </c>
      <c r="U31" s="66">
        <v>17</v>
      </c>
      <c r="V31" s="66">
        <v>16</v>
      </c>
      <c r="W31" s="66">
        <v>16</v>
      </c>
      <c r="X31" s="66">
        <v>16</v>
      </c>
      <c r="Y31" s="66">
        <v>16</v>
      </c>
      <c r="Z31" s="66">
        <v>16</v>
      </c>
      <c r="AA31" s="66">
        <v>16</v>
      </c>
      <c r="AB31" s="66">
        <v>16</v>
      </c>
      <c r="AC31" s="66">
        <v>2027</v>
      </c>
    </row>
    <row r="32" spans="1:31" ht="21" customHeight="1" x14ac:dyDescent="0.25">
      <c r="A32" s="28"/>
      <c r="B32" s="24">
        <v>0</v>
      </c>
      <c r="C32" s="12">
        <v>1</v>
      </c>
      <c r="D32" s="12">
        <v>1</v>
      </c>
      <c r="E32" s="12">
        <v>0</v>
      </c>
      <c r="F32" s="12">
        <v>7</v>
      </c>
      <c r="G32" s="12">
        <v>0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1</v>
      </c>
      <c r="N32" s="12">
        <v>1</v>
      </c>
      <c r="O32" s="12">
        <v>0</v>
      </c>
      <c r="P32" s="12">
        <v>7</v>
      </c>
      <c r="Q32" s="12">
        <v>4</v>
      </c>
      <c r="R32" s="12">
        <v>0</v>
      </c>
      <c r="S32" s="96" t="s">
        <v>137</v>
      </c>
      <c r="T32" s="87" t="s">
        <v>25</v>
      </c>
      <c r="U32" s="10">
        <v>991876.5</v>
      </c>
      <c r="V32" s="19">
        <v>1053136.7</v>
      </c>
      <c r="W32" s="19">
        <v>1238017.5</v>
      </c>
      <c r="X32" s="19">
        <v>1497083.6</v>
      </c>
      <c r="Y32" s="19">
        <v>1597667.5</v>
      </c>
      <c r="Z32" s="19">
        <v>1700257.4</v>
      </c>
      <c r="AA32" s="19">
        <v>1700257.4</v>
      </c>
      <c r="AB32" s="10">
        <f>U32+V32+W32+X32+Y32+Z32+AA32</f>
        <v>9778296.6000000015</v>
      </c>
      <c r="AC32" s="66">
        <v>2027</v>
      </c>
    </row>
    <row r="33" spans="1:29" ht="24.75" customHeight="1" x14ac:dyDescent="0.25">
      <c r="A33" s="28"/>
      <c r="B33" s="24">
        <v>0</v>
      </c>
      <c r="C33" s="12">
        <v>1</v>
      </c>
      <c r="D33" s="12">
        <v>1</v>
      </c>
      <c r="E33" s="12">
        <v>0</v>
      </c>
      <c r="F33" s="12">
        <v>7</v>
      </c>
      <c r="G33" s="12">
        <v>0</v>
      </c>
      <c r="H33" s="12">
        <v>2</v>
      </c>
      <c r="I33" s="12">
        <v>0</v>
      </c>
      <c r="J33" s="12">
        <v>1</v>
      </c>
      <c r="K33" s="12">
        <v>1</v>
      </c>
      <c r="L33" s="12">
        <v>0</v>
      </c>
      <c r="M33" s="12">
        <v>1</v>
      </c>
      <c r="N33" s="12">
        <v>1</v>
      </c>
      <c r="O33" s="12">
        <v>0</v>
      </c>
      <c r="P33" s="12">
        <v>7</v>
      </c>
      <c r="Q33" s="12">
        <v>5</v>
      </c>
      <c r="R33" s="12">
        <v>0</v>
      </c>
      <c r="S33" s="96"/>
      <c r="T33" s="87"/>
      <c r="U33" s="10">
        <v>114938.1</v>
      </c>
      <c r="V33" s="19">
        <v>129094.5</v>
      </c>
      <c r="W33" s="19">
        <v>142506.4</v>
      </c>
      <c r="X33" s="19">
        <v>173249</v>
      </c>
      <c r="Y33" s="19">
        <v>175635.6</v>
      </c>
      <c r="Z33" s="19">
        <v>175717</v>
      </c>
      <c r="AA33" s="19">
        <v>175717</v>
      </c>
      <c r="AB33" s="10">
        <f t="shared" ref="AB33:AB35" si="4">U33+V33+W33+X33+Y33+Z33+AA33</f>
        <v>1086857.6000000001</v>
      </c>
      <c r="AC33" s="66">
        <v>2027</v>
      </c>
    </row>
    <row r="34" spans="1:29" ht="25.5" customHeight="1" x14ac:dyDescent="0.25">
      <c r="A34" s="28"/>
      <c r="B34" s="24">
        <v>0</v>
      </c>
      <c r="C34" s="12">
        <v>1</v>
      </c>
      <c r="D34" s="12">
        <v>1</v>
      </c>
      <c r="E34" s="12">
        <v>1</v>
      </c>
      <c r="F34" s="12">
        <v>0</v>
      </c>
      <c r="G34" s="12">
        <v>0</v>
      </c>
      <c r="H34" s="12">
        <v>4</v>
      </c>
      <c r="I34" s="12">
        <v>0</v>
      </c>
      <c r="J34" s="12">
        <v>1</v>
      </c>
      <c r="K34" s="12">
        <v>1</v>
      </c>
      <c r="L34" s="12">
        <v>0</v>
      </c>
      <c r="M34" s="12">
        <v>1</v>
      </c>
      <c r="N34" s="12">
        <v>1</v>
      </c>
      <c r="O34" s="12">
        <v>0</v>
      </c>
      <c r="P34" s="12">
        <v>7</v>
      </c>
      <c r="Q34" s="12">
        <v>4</v>
      </c>
      <c r="R34" s="12">
        <v>0</v>
      </c>
      <c r="S34" s="96"/>
      <c r="T34" s="87"/>
      <c r="U34" s="10">
        <v>58.9</v>
      </c>
      <c r="V34" s="19">
        <v>11.8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0">
        <f t="shared" si="4"/>
        <v>70.7</v>
      </c>
      <c r="AC34" s="66">
        <v>2022</v>
      </c>
    </row>
    <row r="35" spans="1:29" ht="19.5" customHeight="1" x14ac:dyDescent="0.25">
      <c r="A35" s="28"/>
      <c r="B35" s="24">
        <v>0</v>
      </c>
      <c r="C35" s="12">
        <v>1</v>
      </c>
      <c r="D35" s="12">
        <v>1</v>
      </c>
      <c r="E35" s="12">
        <v>1</v>
      </c>
      <c r="F35" s="12">
        <v>0</v>
      </c>
      <c r="G35" s="12">
        <v>0</v>
      </c>
      <c r="H35" s="12">
        <v>4</v>
      </c>
      <c r="I35" s="12">
        <v>0</v>
      </c>
      <c r="J35" s="12">
        <v>1</v>
      </c>
      <c r="K35" s="12">
        <v>1</v>
      </c>
      <c r="L35" s="12">
        <v>0</v>
      </c>
      <c r="M35" s="12">
        <v>1</v>
      </c>
      <c r="N35" s="12">
        <v>1</v>
      </c>
      <c r="O35" s="12">
        <v>0</v>
      </c>
      <c r="P35" s="12">
        <v>7</v>
      </c>
      <c r="Q35" s="12">
        <v>5</v>
      </c>
      <c r="R35" s="12">
        <v>0</v>
      </c>
      <c r="S35" s="96"/>
      <c r="T35" s="87"/>
      <c r="U35" s="10">
        <v>3.3</v>
      </c>
      <c r="V35" s="19">
        <v>1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0">
        <f t="shared" si="4"/>
        <v>4.3</v>
      </c>
      <c r="AC35" s="66">
        <v>2022</v>
      </c>
    </row>
    <row r="36" spans="1:29" ht="37.5" x14ac:dyDescent="0.25">
      <c r="A36" s="28"/>
      <c r="B36" s="2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77" t="s">
        <v>138</v>
      </c>
      <c r="T36" s="66" t="s">
        <v>27</v>
      </c>
      <c r="U36" s="66">
        <v>81</v>
      </c>
      <c r="V36" s="66">
        <v>82</v>
      </c>
      <c r="W36" s="66">
        <v>83</v>
      </c>
      <c r="X36" s="66">
        <v>83</v>
      </c>
      <c r="Y36" s="66">
        <v>83</v>
      </c>
      <c r="Z36" s="66">
        <v>83</v>
      </c>
      <c r="AA36" s="66">
        <v>83</v>
      </c>
      <c r="AB36" s="66">
        <v>83</v>
      </c>
      <c r="AC36" s="66">
        <v>2027</v>
      </c>
    </row>
    <row r="37" spans="1:29" ht="25.5" customHeight="1" x14ac:dyDescent="0.25">
      <c r="A37" s="28"/>
      <c r="B37" s="24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65" t="s">
        <v>28</v>
      </c>
      <c r="T37" s="66" t="s">
        <v>27</v>
      </c>
      <c r="U37" s="66">
        <v>17</v>
      </c>
      <c r="V37" s="66">
        <v>16</v>
      </c>
      <c r="W37" s="66">
        <v>16</v>
      </c>
      <c r="X37" s="66">
        <v>16</v>
      </c>
      <c r="Y37" s="66">
        <v>16</v>
      </c>
      <c r="Z37" s="66">
        <v>16</v>
      </c>
      <c r="AA37" s="66">
        <v>16</v>
      </c>
      <c r="AB37" s="66">
        <v>16</v>
      </c>
      <c r="AC37" s="66">
        <v>2027</v>
      </c>
    </row>
    <row r="38" spans="1:29" ht="57" customHeight="1" x14ac:dyDescent="0.25">
      <c r="A38" s="28"/>
      <c r="B38" s="2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77" t="s">
        <v>139</v>
      </c>
      <c r="T38" s="66" t="s">
        <v>29</v>
      </c>
      <c r="U38" s="66">
        <v>1</v>
      </c>
      <c r="V38" s="66">
        <v>1</v>
      </c>
      <c r="W38" s="66">
        <v>1</v>
      </c>
      <c r="X38" s="66">
        <v>1</v>
      </c>
      <c r="Y38" s="66">
        <v>1</v>
      </c>
      <c r="Z38" s="66">
        <v>1</v>
      </c>
      <c r="AA38" s="66">
        <v>1</v>
      </c>
      <c r="AB38" s="66">
        <v>1</v>
      </c>
      <c r="AC38" s="66">
        <v>2027</v>
      </c>
    </row>
    <row r="39" spans="1:29" ht="56.25" x14ac:dyDescent="0.25">
      <c r="A39" s="28"/>
      <c r="B39" s="24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65" t="s">
        <v>30</v>
      </c>
      <c r="T39" s="66" t="s">
        <v>27</v>
      </c>
      <c r="U39" s="66">
        <v>81</v>
      </c>
      <c r="V39" s="66">
        <v>82</v>
      </c>
      <c r="W39" s="66">
        <v>83</v>
      </c>
      <c r="X39" s="66">
        <v>83</v>
      </c>
      <c r="Y39" s="66">
        <v>83</v>
      </c>
      <c r="Z39" s="66">
        <v>83</v>
      </c>
      <c r="AA39" s="66">
        <v>83</v>
      </c>
      <c r="AB39" s="66">
        <v>83</v>
      </c>
      <c r="AC39" s="66">
        <v>2027</v>
      </c>
    </row>
    <row r="40" spans="1:29" ht="56.25" customHeight="1" x14ac:dyDescent="0.25">
      <c r="A40" s="28"/>
      <c r="B40" s="24">
        <v>0</v>
      </c>
      <c r="C40" s="12">
        <v>1</v>
      </c>
      <c r="D40" s="12">
        <v>1</v>
      </c>
      <c r="E40" s="12">
        <v>0</v>
      </c>
      <c r="F40" s="12">
        <v>7</v>
      </c>
      <c r="G40" s="12">
        <v>0</v>
      </c>
      <c r="H40" s="12">
        <v>1</v>
      </c>
      <c r="I40" s="12">
        <v>0</v>
      </c>
      <c r="J40" s="12">
        <v>1</v>
      </c>
      <c r="K40" s="12">
        <v>1</v>
      </c>
      <c r="L40" s="12">
        <v>0</v>
      </c>
      <c r="M40" s="12">
        <v>1</v>
      </c>
      <c r="N40" s="12">
        <v>9</v>
      </c>
      <c r="O40" s="12">
        <v>9</v>
      </c>
      <c r="P40" s="12">
        <v>9</v>
      </c>
      <c r="Q40" s="12">
        <v>9</v>
      </c>
      <c r="R40" s="12">
        <v>9</v>
      </c>
      <c r="S40" s="62" t="s">
        <v>175</v>
      </c>
      <c r="T40" s="74" t="s">
        <v>12</v>
      </c>
      <c r="U40" s="8">
        <v>0</v>
      </c>
      <c r="V40" s="10">
        <v>5351.6</v>
      </c>
      <c r="W40" s="10">
        <v>31172.9</v>
      </c>
      <c r="X40" s="10">
        <v>69219.600000000006</v>
      </c>
      <c r="Y40" s="10">
        <v>45360</v>
      </c>
      <c r="Z40" s="10">
        <v>77805</v>
      </c>
      <c r="AA40" s="10">
        <v>77805</v>
      </c>
      <c r="AB40" s="10">
        <f>U40+V40+W40+X40+Y40+Z40+AA40</f>
        <v>306714.09999999998</v>
      </c>
      <c r="AC40" s="66">
        <v>2027</v>
      </c>
    </row>
    <row r="41" spans="1:29" ht="42" customHeight="1" x14ac:dyDescent="0.25">
      <c r="A41" s="28"/>
      <c r="B41" s="24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77" t="s">
        <v>189</v>
      </c>
      <c r="T41" s="66" t="s">
        <v>27</v>
      </c>
      <c r="U41" s="66">
        <v>0</v>
      </c>
      <c r="V41" s="18">
        <v>19</v>
      </c>
      <c r="W41" s="66">
        <v>83</v>
      </c>
      <c r="X41" s="66">
        <v>83</v>
      </c>
      <c r="Y41" s="66">
        <v>83</v>
      </c>
      <c r="Z41" s="66">
        <v>83</v>
      </c>
      <c r="AA41" s="66">
        <v>83</v>
      </c>
      <c r="AB41" s="18">
        <v>83</v>
      </c>
      <c r="AC41" s="66">
        <v>2027</v>
      </c>
    </row>
    <row r="42" spans="1:29" ht="45" customHeight="1" x14ac:dyDescent="0.25">
      <c r="A42" s="28"/>
      <c r="B42" s="24">
        <v>0</v>
      </c>
      <c r="C42" s="12">
        <v>1</v>
      </c>
      <c r="D42" s="12">
        <v>1</v>
      </c>
      <c r="E42" s="12">
        <v>0</v>
      </c>
      <c r="F42" s="12">
        <v>7</v>
      </c>
      <c r="G42" s="12">
        <v>0</v>
      </c>
      <c r="H42" s="12">
        <v>1</v>
      </c>
      <c r="I42" s="12">
        <v>0</v>
      </c>
      <c r="J42" s="12">
        <v>1</v>
      </c>
      <c r="K42" s="12">
        <v>1</v>
      </c>
      <c r="L42" s="12">
        <v>0</v>
      </c>
      <c r="M42" s="12">
        <v>2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3" t="s">
        <v>142</v>
      </c>
      <c r="T42" s="66" t="s">
        <v>12</v>
      </c>
      <c r="U42" s="14">
        <f>U44+U45+U47+U51+U52+U58+U61</f>
        <v>26112.5</v>
      </c>
      <c r="V42" s="14">
        <f>V44+V45+V47+V51+V52+V58+V61</f>
        <v>53975.999999999993</v>
      </c>
      <c r="W42" s="14">
        <f>W44+W45+W47+W51+W52+W58+W61+W54+W53</f>
        <v>47663.199999999997</v>
      </c>
      <c r="X42" s="14">
        <f>X44+X45+X47+X48+X49+X50+X51+X52+X58+X61+X54+X53+X46</f>
        <v>140166.69999999998</v>
      </c>
      <c r="Y42" s="14">
        <f>Y44+Y45+Y47+Y51+Y52+Y58+Y61+Y54+Y53+Y46++Y59</f>
        <v>95482.8</v>
      </c>
      <c r="Z42" s="14">
        <f t="shared" ref="Z42:AA42" si="5">Z44+Z45+Z47+Z51+Z52+Z58+Z61+Z54+Z53+Z46</f>
        <v>60000</v>
      </c>
      <c r="AA42" s="14">
        <f t="shared" si="5"/>
        <v>60000</v>
      </c>
      <c r="AB42" s="14">
        <f>U42+V42+W42+X42+Y42+Z42+AA42</f>
        <v>483401.19999999995</v>
      </c>
      <c r="AC42" s="7">
        <v>2027</v>
      </c>
    </row>
    <row r="43" spans="1:29" ht="37.5" x14ac:dyDescent="0.25">
      <c r="A43" s="28"/>
      <c r="B43" s="24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65" t="s">
        <v>31</v>
      </c>
      <c r="T43" s="66" t="s">
        <v>27</v>
      </c>
      <c r="U43" s="66">
        <v>60</v>
      </c>
      <c r="V43" s="66">
        <v>59</v>
      </c>
      <c r="W43" s="66">
        <v>42</v>
      </c>
      <c r="X43" s="69">
        <v>61</v>
      </c>
      <c r="Y43" s="66">
        <v>87</v>
      </c>
      <c r="Z43" s="66">
        <v>13</v>
      </c>
      <c r="AA43" s="66">
        <v>13</v>
      </c>
      <c r="AB43" s="69">
        <f>U43+V43+W43+X43+Y43+Z43+AA43</f>
        <v>335</v>
      </c>
      <c r="AC43" s="66">
        <v>2027</v>
      </c>
    </row>
    <row r="44" spans="1:29" ht="21.75" customHeight="1" x14ac:dyDescent="0.25">
      <c r="A44" s="28"/>
      <c r="B44" s="24">
        <v>0</v>
      </c>
      <c r="C44" s="12">
        <v>1</v>
      </c>
      <c r="D44" s="12">
        <v>1</v>
      </c>
      <c r="E44" s="12">
        <v>0</v>
      </c>
      <c r="F44" s="12">
        <v>7</v>
      </c>
      <c r="G44" s="12">
        <v>0</v>
      </c>
      <c r="H44" s="12">
        <v>1</v>
      </c>
      <c r="I44" s="12">
        <v>0</v>
      </c>
      <c r="J44" s="12">
        <v>1</v>
      </c>
      <c r="K44" s="12">
        <v>1</v>
      </c>
      <c r="L44" s="12">
        <v>0</v>
      </c>
      <c r="M44" s="12">
        <v>2</v>
      </c>
      <c r="N44" s="12">
        <v>9</v>
      </c>
      <c r="O44" s="12">
        <v>9</v>
      </c>
      <c r="P44" s="12">
        <v>9</v>
      </c>
      <c r="Q44" s="12">
        <v>9</v>
      </c>
      <c r="R44" s="12">
        <v>9</v>
      </c>
      <c r="S44" s="78" t="s">
        <v>195</v>
      </c>
      <c r="T44" s="83" t="s">
        <v>12</v>
      </c>
      <c r="U44" s="10">
        <v>6809.6</v>
      </c>
      <c r="V44" s="10">
        <v>3562</v>
      </c>
      <c r="W44" s="10">
        <v>1363.5</v>
      </c>
      <c r="X44" s="10">
        <v>26933.5</v>
      </c>
      <c r="Y44" s="10">
        <v>67292.5</v>
      </c>
      <c r="Z44" s="10">
        <v>60000</v>
      </c>
      <c r="AA44" s="10">
        <v>60000</v>
      </c>
      <c r="AB44" s="10">
        <f>U44+V44+W44+X44+Y44+Z44+AA44</f>
        <v>225961.1</v>
      </c>
      <c r="AC44" s="66">
        <v>2027</v>
      </c>
    </row>
    <row r="45" spans="1:29" ht="24" customHeight="1" x14ac:dyDescent="0.25">
      <c r="A45" s="28"/>
      <c r="B45" s="24">
        <v>0</v>
      </c>
      <c r="C45" s="12">
        <v>1</v>
      </c>
      <c r="D45" s="12">
        <v>1</v>
      </c>
      <c r="E45" s="12">
        <v>0</v>
      </c>
      <c r="F45" s="12">
        <v>7</v>
      </c>
      <c r="G45" s="12">
        <v>0</v>
      </c>
      <c r="H45" s="12">
        <v>1</v>
      </c>
      <c r="I45" s="12">
        <v>0</v>
      </c>
      <c r="J45" s="12">
        <v>1</v>
      </c>
      <c r="K45" s="12">
        <v>1</v>
      </c>
      <c r="L45" s="12">
        <v>0</v>
      </c>
      <c r="M45" s="12">
        <v>2</v>
      </c>
      <c r="N45" s="12" t="s">
        <v>37</v>
      </c>
      <c r="O45" s="12">
        <v>1</v>
      </c>
      <c r="P45" s="12">
        <v>0</v>
      </c>
      <c r="Q45" s="12">
        <v>4</v>
      </c>
      <c r="R45" s="12">
        <v>0</v>
      </c>
      <c r="S45" s="79"/>
      <c r="T45" s="85"/>
      <c r="U45" s="10">
        <v>1493</v>
      </c>
      <c r="V45" s="10">
        <v>7070.8</v>
      </c>
      <c r="W45" s="10">
        <v>4709.5</v>
      </c>
      <c r="X45" s="10">
        <v>7795.7</v>
      </c>
      <c r="Y45" s="10">
        <v>16383.5</v>
      </c>
      <c r="Z45" s="10">
        <v>0</v>
      </c>
      <c r="AA45" s="10">
        <v>0</v>
      </c>
      <c r="AB45" s="10">
        <f t="shared" ref="AB45:AB54" si="6">U45+V45+W45+X45+Y45+Z45+AA45</f>
        <v>37452.5</v>
      </c>
      <c r="AC45" s="66">
        <v>2025</v>
      </c>
    </row>
    <row r="46" spans="1:29" ht="24" customHeight="1" x14ac:dyDescent="0.25">
      <c r="A46" s="28"/>
      <c r="B46" s="24">
        <v>0</v>
      </c>
      <c r="C46" s="12">
        <v>1</v>
      </c>
      <c r="D46" s="12">
        <v>1</v>
      </c>
      <c r="E46" s="12">
        <v>0</v>
      </c>
      <c r="F46" s="12">
        <v>7</v>
      </c>
      <c r="G46" s="12">
        <v>0</v>
      </c>
      <c r="H46" s="12">
        <v>1</v>
      </c>
      <c r="I46" s="12">
        <v>0</v>
      </c>
      <c r="J46" s="12">
        <v>1</v>
      </c>
      <c r="K46" s="12">
        <v>1</v>
      </c>
      <c r="L46" s="12">
        <v>0</v>
      </c>
      <c r="M46" s="12">
        <v>2</v>
      </c>
      <c r="N46" s="12">
        <v>0</v>
      </c>
      <c r="O46" s="12">
        <v>1</v>
      </c>
      <c r="P46" s="12">
        <v>0</v>
      </c>
      <c r="Q46" s="12">
        <v>4</v>
      </c>
      <c r="R46" s="12">
        <v>0</v>
      </c>
      <c r="S46" s="79"/>
      <c r="T46" s="85"/>
      <c r="U46" s="10">
        <v>0</v>
      </c>
      <c r="V46" s="10">
        <v>0</v>
      </c>
      <c r="W46" s="10">
        <v>0</v>
      </c>
      <c r="X46" s="10">
        <v>6791.4</v>
      </c>
      <c r="Y46" s="10">
        <v>0</v>
      </c>
      <c r="Z46" s="10">
        <v>0</v>
      </c>
      <c r="AA46" s="10">
        <v>0</v>
      </c>
      <c r="AB46" s="10">
        <f>U46+V46+W46+X46+Y46+Z46+AA46</f>
        <v>6791.4</v>
      </c>
      <c r="AC46" s="66">
        <v>2024</v>
      </c>
    </row>
    <row r="47" spans="1:29" ht="22.5" customHeight="1" x14ac:dyDescent="0.25">
      <c r="A47" s="28"/>
      <c r="B47" s="24">
        <v>0</v>
      </c>
      <c r="C47" s="12">
        <v>1</v>
      </c>
      <c r="D47" s="12">
        <v>1</v>
      </c>
      <c r="E47" s="12">
        <v>0</v>
      </c>
      <c r="F47" s="12">
        <v>7</v>
      </c>
      <c r="G47" s="12">
        <v>0</v>
      </c>
      <c r="H47" s="12">
        <v>1</v>
      </c>
      <c r="I47" s="12">
        <v>0</v>
      </c>
      <c r="J47" s="12">
        <v>1</v>
      </c>
      <c r="K47" s="12">
        <v>1</v>
      </c>
      <c r="L47" s="12">
        <v>0</v>
      </c>
      <c r="M47" s="12">
        <v>2</v>
      </c>
      <c r="N47" s="12">
        <v>1</v>
      </c>
      <c r="O47" s="12">
        <v>1</v>
      </c>
      <c r="P47" s="12">
        <v>0</v>
      </c>
      <c r="Q47" s="12">
        <v>4</v>
      </c>
      <c r="R47" s="12">
        <v>0</v>
      </c>
      <c r="S47" s="79"/>
      <c r="T47" s="85"/>
      <c r="U47" s="19">
        <v>10847.6</v>
      </c>
      <c r="V47" s="19">
        <v>5532.9</v>
      </c>
      <c r="W47" s="10">
        <v>18838</v>
      </c>
      <c r="X47" s="10">
        <v>31182.3</v>
      </c>
      <c r="Y47" s="10">
        <v>0</v>
      </c>
      <c r="Z47" s="10">
        <v>0</v>
      </c>
      <c r="AA47" s="10">
        <v>0</v>
      </c>
      <c r="AB47" s="10">
        <f t="shared" si="6"/>
        <v>66400.800000000003</v>
      </c>
      <c r="AC47" s="66">
        <v>2024</v>
      </c>
    </row>
    <row r="48" spans="1:29" ht="22.5" customHeight="1" x14ac:dyDescent="0.25">
      <c r="A48" s="28"/>
      <c r="B48" s="24">
        <v>0</v>
      </c>
      <c r="C48" s="12">
        <v>4</v>
      </c>
      <c r="D48" s="12">
        <v>3</v>
      </c>
      <c r="E48" s="12">
        <v>0</v>
      </c>
      <c r="F48" s="12">
        <v>7</v>
      </c>
      <c r="G48" s="12">
        <v>0</v>
      </c>
      <c r="H48" s="12">
        <v>1</v>
      </c>
      <c r="I48" s="12">
        <v>0</v>
      </c>
      <c r="J48" s="12">
        <v>1</v>
      </c>
      <c r="K48" s="12">
        <v>1</v>
      </c>
      <c r="L48" s="12">
        <v>0</v>
      </c>
      <c r="M48" s="12">
        <v>2</v>
      </c>
      <c r="N48" s="12" t="s">
        <v>37</v>
      </c>
      <c r="O48" s="12">
        <v>1</v>
      </c>
      <c r="P48" s="12">
        <v>0</v>
      </c>
      <c r="Q48" s="12">
        <v>4</v>
      </c>
      <c r="R48" s="12">
        <v>0</v>
      </c>
      <c r="S48" s="79"/>
      <c r="T48" s="85"/>
      <c r="U48" s="19">
        <v>0</v>
      </c>
      <c r="V48" s="19">
        <v>0</v>
      </c>
      <c r="W48" s="10">
        <v>0</v>
      </c>
      <c r="X48" s="10">
        <v>5160</v>
      </c>
      <c r="Y48" s="10">
        <v>0</v>
      </c>
      <c r="Z48" s="10">
        <v>0</v>
      </c>
      <c r="AA48" s="10">
        <v>0</v>
      </c>
      <c r="AB48" s="10">
        <f t="shared" si="6"/>
        <v>5160</v>
      </c>
      <c r="AC48" s="66">
        <v>2024</v>
      </c>
    </row>
    <row r="49" spans="1:31" ht="22.5" customHeight="1" x14ac:dyDescent="0.25">
      <c r="A49" s="28"/>
      <c r="B49" s="24">
        <v>0</v>
      </c>
      <c r="C49" s="12">
        <v>4</v>
      </c>
      <c r="D49" s="12">
        <v>3</v>
      </c>
      <c r="E49" s="12">
        <v>0</v>
      </c>
      <c r="F49" s="12">
        <v>7</v>
      </c>
      <c r="G49" s="12">
        <v>0</v>
      </c>
      <c r="H49" s="12">
        <v>1</v>
      </c>
      <c r="I49" s="12">
        <v>0</v>
      </c>
      <c r="J49" s="12">
        <v>1</v>
      </c>
      <c r="K49" s="12">
        <v>1</v>
      </c>
      <c r="L49" s="12">
        <v>0</v>
      </c>
      <c r="M49" s="12">
        <v>2</v>
      </c>
      <c r="N49" s="12">
        <v>0</v>
      </c>
      <c r="O49" s="12">
        <v>1</v>
      </c>
      <c r="P49" s="12">
        <v>0</v>
      </c>
      <c r="Q49" s="12">
        <v>4</v>
      </c>
      <c r="R49" s="12">
        <v>0</v>
      </c>
      <c r="S49" s="79"/>
      <c r="T49" s="85"/>
      <c r="U49" s="19">
        <v>0</v>
      </c>
      <c r="V49" s="19">
        <v>0</v>
      </c>
      <c r="W49" s="10">
        <v>0</v>
      </c>
      <c r="X49" s="10">
        <v>5188</v>
      </c>
      <c r="Y49" s="10">
        <v>0</v>
      </c>
      <c r="Z49" s="10">
        <v>0</v>
      </c>
      <c r="AA49" s="10">
        <v>0</v>
      </c>
      <c r="AB49" s="10">
        <f t="shared" si="6"/>
        <v>5188</v>
      </c>
      <c r="AC49" s="66">
        <v>2024</v>
      </c>
    </row>
    <row r="50" spans="1:31" ht="22.5" customHeight="1" x14ac:dyDescent="0.25">
      <c r="A50" s="28"/>
      <c r="B50" s="24">
        <v>0</v>
      </c>
      <c r="C50" s="12">
        <v>4</v>
      </c>
      <c r="D50" s="12">
        <v>3</v>
      </c>
      <c r="E50" s="12">
        <v>0</v>
      </c>
      <c r="F50" s="12">
        <v>7</v>
      </c>
      <c r="G50" s="12">
        <v>0</v>
      </c>
      <c r="H50" s="12">
        <v>1</v>
      </c>
      <c r="I50" s="12">
        <v>0</v>
      </c>
      <c r="J50" s="12">
        <v>1</v>
      </c>
      <c r="K50" s="12">
        <v>1</v>
      </c>
      <c r="L50" s="12">
        <v>0</v>
      </c>
      <c r="M50" s="12">
        <v>2</v>
      </c>
      <c r="N50" s="12">
        <v>1</v>
      </c>
      <c r="O50" s="12">
        <v>1</v>
      </c>
      <c r="P50" s="12">
        <v>0</v>
      </c>
      <c r="Q50" s="12">
        <v>4</v>
      </c>
      <c r="R50" s="12">
        <v>0</v>
      </c>
      <c r="S50" s="79"/>
      <c r="T50" s="85"/>
      <c r="U50" s="19">
        <v>0</v>
      </c>
      <c r="V50" s="19">
        <v>0</v>
      </c>
      <c r="W50" s="10">
        <v>0</v>
      </c>
      <c r="X50" s="10">
        <v>20640</v>
      </c>
      <c r="Y50" s="10">
        <v>0</v>
      </c>
      <c r="Z50" s="10">
        <v>0</v>
      </c>
      <c r="AA50" s="10">
        <v>0</v>
      </c>
      <c r="AB50" s="10">
        <f t="shared" si="6"/>
        <v>20640</v>
      </c>
      <c r="AC50" s="66">
        <v>2024</v>
      </c>
    </row>
    <row r="51" spans="1:31" ht="22.5" customHeight="1" x14ac:dyDescent="0.25">
      <c r="A51" s="28"/>
      <c r="B51" s="24">
        <v>0</v>
      </c>
      <c r="C51" s="12">
        <v>1</v>
      </c>
      <c r="D51" s="12">
        <v>1</v>
      </c>
      <c r="E51" s="12">
        <v>0</v>
      </c>
      <c r="F51" s="12">
        <v>7</v>
      </c>
      <c r="G51" s="12">
        <v>0</v>
      </c>
      <c r="H51" s="12">
        <v>1</v>
      </c>
      <c r="I51" s="12">
        <v>0</v>
      </c>
      <c r="J51" s="12">
        <v>1</v>
      </c>
      <c r="K51" s="12">
        <v>1</v>
      </c>
      <c r="L51" s="12">
        <v>0</v>
      </c>
      <c r="M51" s="12">
        <v>2</v>
      </c>
      <c r="N51" s="12" t="s">
        <v>37</v>
      </c>
      <c r="O51" s="12">
        <v>1</v>
      </c>
      <c r="P51" s="12">
        <v>3</v>
      </c>
      <c r="Q51" s="12">
        <v>5</v>
      </c>
      <c r="R51" s="12">
        <v>0</v>
      </c>
      <c r="S51" s="79"/>
      <c r="T51" s="85"/>
      <c r="U51" s="19">
        <v>0</v>
      </c>
      <c r="V51" s="19">
        <v>340</v>
      </c>
      <c r="W51" s="10">
        <v>105</v>
      </c>
      <c r="X51" s="10">
        <v>90</v>
      </c>
      <c r="Y51" s="10">
        <v>0</v>
      </c>
      <c r="Z51" s="10">
        <v>0</v>
      </c>
      <c r="AA51" s="10">
        <v>0</v>
      </c>
      <c r="AB51" s="10">
        <f t="shared" si="6"/>
        <v>535</v>
      </c>
      <c r="AC51" s="66">
        <v>2024</v>
      </c>
    </row>
    <row r="52" spans="1:31" ht="22.5" customHeight="1" x14ac:dyDescent="0.25">
      <c r="A52" s="28"/>
      <c r="B52" s="24">
        <v>0</v>
      </c>
      <c r="C52" s="12">
        <v>1</v>
      </c>
      <c r="D52" s="12">
        <v>1</v>
      </c>
      <c r="E52" s="12">
        <v>0</v>
      </c>
      <c r="F52" s="12">
        <v>7</v>
      </c>
      <c r="G52" s="12">
        <v>0</v>
      </c>
      <c r="H52" s="12">
        <v>1</v>
      </c>
      <c r="I52" s="12">
        <v>0</v>
      </c>
      <c r="J52" s="12">
        <v>1</v>
      </c>
      <c r="K52" s="12">
        <v>1</v>
      </c>
      <c r="L52" s="12">
        <v>0</v>
      </c>
      <c r="M52" s="12">
        <v>2</v>
      </c>
      <c r="N52" s="12">
        <v>1</v>
      </c>
      <c r="O52" s="12">
        <v>1</v>
      </c>
      <c r="P52" s="12">
        <v>3</v>
      </c>
      <c r="Q52" s="12">
        <v>5</v>
      </c>
      <c r="R52" s="12">
        <v>0</v>
      </c>
      <c r="S52" s="79"/>
      <c r="T52" s="85"/>
      <c r="U52" s="19">
        <v>0</v>
      </c>
      <c r="V52" s="19">
        <v>33585.199999999997</v>
      </c>
      <c r="W52" s="10">
        <v>10395</v>
      </c>
      <c r="X52" s="10">
        <v>8910</v>
      </c>
      <c r="Y52" s="10">
        <v>0</v>
      </c>
      <c r="Z52" s="10">
        <v>0</v>
      </c>
      <c r="AA52" s="10">
        <v>0</v>
      </c>
      <c r="AB52" s="10">
        <f t="shared" si="6"/>
        <v>52890.2</v>
      </c>
      <c r="AC52" s="66">
        <v>2024</v>
      </c>
      <c r="AD52" s="9"/>
    </row>
    <row r="53" spans="1:31" ht="22.5" customHeight="1" x14ac:dyDescent="0.25">
      <c r="A53" s="28"/>
      <c r="B53" s="24">
        <v>0</v>
      </c>
      <c r="C53" s="12">
        <v>1</v>
      </c>
      <c r="D53" s="12">
        <v>1</v>
      </c>
      <c r="E53" s="12">
        <v>0</v>
      </c>
      <c r="F53" s="12">
        <v>7</v>
      </c>
      <c r="G53" s="12">
        <v>0</v>
      </c>
      <c r="H53" s="12">
        <v>2</v>
      </c>
      <c r="I53" s="12">
        <v>0</v>
      </c>
      <c r="J53" s="12">
        <v>1</v>
      </c>
      <c r="K53" s="12">
        <v>1</v>
      </c>
      <c r="L53" s="12">
        <v>0</v>
      </c>
      <c r="M53" s="12">
        <v>2</v>
      </c>
      <c r="N53" s="12">
        <v>1</v>
      </c>
      <c r="O53" s="12">
        <v>1</v>
      </c>
      <c r="P53" s="12">
        <v>3</v>
      </c>
      <c r="Q53" s="12">
        <v>5</v>
      </c>
      <c r="R53" s="12">
        <v>0</v>
      </c>
      <c r="S53" s="79"/>
      <c r="T53" s="85"/>
      <c r="U53" s="19">
        <v>0</v>
      </c>
      <c r="V53" s="19">
        <v>0</v>
      </c>
      <c r="W53" s="10">
        <v>1485</v>
      </c>
      <c r="X53" s="10">
        <v>2970</v>
      </c>
      <c r="Y53" s="10">
        <v>0</v>
      </c>
      <c r="Z53" s="10">
        <v>0</v>
      </c>
      <c r="AA53" s="10">
        <v>0</v>
      </c>
      <c r="AB53" s="10">
        <f t="shared" si="6"/>
        <v>4455</v>
      </c>
      <c r="AC53" s="66">
        <v>2024</v>
      </c>
      <c r="AE53" s="9"/>
    </row>
    <row r="54" spans="1:31" ht="22.5" customHeight="1" x14ac:dyDescent="0.25">
      <c r="A54" s="28"/>
      <c r="B54" s="24">
        <v>0</v>
      </c>
      <c r="C54" s="12">
        <v>1</v>
      </c>
      <c r="D54" s="12">
        <v>1</v>
      </c>
      <c r="E54" s="12">
        <v>0</v>
      </c>
      <c r="F54" s="12">
        <v>7</v>
      </c>
      <c r="G54" s="12">
        <v>0</v>
      </c>
      <c r="H54" s="12">
        <v>2</v>
      </c>
      <c r="I54" s="12">
        <v>0</v>
      </c>
      <c r="J54" s="12">
        <v>1</v>
      </c>
      <c r="K54" s="12">
        <v>1</v>
      </c>
      <c r="L54" s="12">
        <v>0</v>
      </c>
      <c r="M54" s="12">
        <v>2</v>
      </c>
      <c r="N54" s="12" t="s">
        <v>37</v>
      </c>
      <c r="O54" s="12">
        <v>1</v>
      </c>
      <c r="P54" s="12">
        <v>3</v>
      </c>
      <c r="Q54" s="12">
        <v>5</v>
      </c>
      <c r="R54" s="12">
        <v>0</v>
      </c>
      <c r="S54" s="80"/>
      <c r="T54" s="84"/>
      <c r="U54" s="19">
        <v>0</v>
      </c>
      <c r="V54" s="19">
        <v>0</v>
      </c>
      <c r="W54" s="10">
        <v>15</v>
      </c>
      <c r="X54" s="10">
        <v>30</v>
      </c>
      <c r="Y54" s="10">
        <v>0</v>
      </c>
      <c r="Z54" s="10">
        <v>0</v>
      </c>
      <c r="AA54" s="10">
        <v>0</v>
      </c>
      <c r="AB54" s="10">
        <f t="shared" si="6"/>
        <v>45</v>
      </c>
      <c r="AC54" s="66">
        <v>2024</v>
      </c>
    </row>
    <row r="55" spans="1:31" ht="60.75" customHeight="1" x14ac:dyDescent="0.25">
      <c r="A55" s="28"/>
      <c r="B55" s="2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65" t="s">
        <v>157</v>
      </c>
      <c r="T55" s="66" t="s">
        <v>27</v>
      </c>
      <c r="U55" s="66">
        <v>17</v>
      </c>
      <c r="V55" s="66">
        <v>11</v>
      </c>
      <c r="W55" s="66">
        <v>1</v>
      </c>
      <c r="X55" s="69">
        <v>21</v>
      </c>
      <c r="Y55" s="69">
        <v>13</v>
      </c>
      <c r="Z55" s="69">
        <v>13</v>
      </c>
      <c r="AA55" s="69">
        <v>13</v>
      </c>
      <c r="AB55" s="18">
        <f t="shared" ref="AB55:AB61" si="7">U55+V55+W55+X55+Y55+Z55+AA55</f>
        <v>89</v>
      </c>
      <c r="AC55" s="66">
        <v>2027</v>
      </c>
      <c r="AE55" s="9"/>
    </row>
    <row r="56" spans="1:31" ht="36.75" customHeight="1" x14ac:dyDescent="0.25">
      <c r="A56" s="28"/>
      <c r="B56" s="24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65" t="s">
        <v>185</v>
      </c>
      <c r="T56" s="66" t="s">
        <v>27</v>
      </c>
      <c r="U56" s="66">
        <v>0</v>
      </c>
      <c r="V56" s="66">
        <v>34</v>
      </c>
      <c r="W56" s="66">
        <v>8</v>
      </c>
      <c r="X56" s="66">
        <v>8</v>
      </c>
      <c r="Y56" s="66">
        <v>0</v>
      </c>
      <c r="Z56" s="66">
        <v>0</v>
      </c>
      <c r="AA56" s="66">
        <v>0</v>
      </c>
      <c r="AB56" s="18">
        <f t="shared" si="7"/>
        <v>50</v>
      </c>
      <c r="AC56" s="66">
        <v>2024</v>
      </c>
    </row>
    <row r="57" spans="1:31" ht="27" customHeight="1" x14ac:dyDescent="0.25">
      <c r="A57" s="28"/>
      <c r="B57" s="2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65" t="s">
        <v>196</v>
      </c>
      <c r="T57" s="66" t="s">
        <v>27</v>
      </c>
      <c r="U57" s="66">
        <v>0</v>
      </c>
      <c r="V57" s="66">
        <v>2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18">
        <f t="shared" si="7"/>
        <v>2</v>
      </c>
      <c r="AC57" s="66">
        <v>2022</v>
      </c>
      <c r="AE57" s="9"/>
    </row>
    <row r="58" spans="1:31" ht="27.75" customHeight="1" x14ac:dyDescent="0.25">
      <c r="A58" s="28"/>
      <c r="B58" s="24">
        <v>0</v>
      </c>
      <c r="C58" s="12">
        <v>1</v>
      </c>
      <c r="D58" s="12">
        <v>1</v>
      </c>
      <c r="E58" s="12">
        <v>0</v>
      </c>
      <c r="F58" s="12">
        <v>7</v>
      </c>
      <c r="G58" s="12">
        <v>0</v>
      </c>
      <c r="H58" s="12">
        <v>1</v>
      </c>
      <c r="I58" s="12">
        <v>0</v>
      </c>
      <c r="J58" s="12">
        <v>1</v>
      </c>
      <c r="K58" s="12">
        <v>1</v>
      </c>
      <c r="L58" s="12">
        <v>0</v>
      </c>
      <c r="M58" s="12">
        <v>2</v>
      </c>
      <c r="N58" s="12">
        <v>9</v>
      </c>
      <c r="O58" s="12">
        <v>9</v>
      </c>
      <c r="P58" s="12">
        <v>9</v>
      </c>
      <c r="Q58" s="12">
        <v>9</v>
      </c>
      <c r="R58" s="12">
        <v>9</v>
      </c>
      <c r="S58" s="78" t="s">
        <v>140</v>
      </c>
      <c r="T58" s="83" t="s">
        <v>12</v>
      </c>
      <c r="U58" s="10">
        <v>1621.4</v>
      </c>
      <c r="V58" s="10">
        <v>0</v>
      </c>
      <c r="W58" s="10">
        <v>8993</v>
      </c>
      <c r="X58" s="10">
        <v>19033.3</v>
      </c>
      <c r="Y58" s="10">
        <v>5785.5</v>
      </c>
      <c r="Z58" s="10">
        <v>0</v>
      </c>
      <c r="AA58" s="10">
        <v>0</v>
      </c>
      <c r="AB58" s="10">
        <f t="shared" si="7"/>
        <v>35433.199999999997</v>
      </c>
      <c r="AC58" s="66">
        <v>2025</v>
      </c>
    </row>
    <row r="59" spans="1:31" ht="28.5" customHeight="1" x14ac:dyDescent="0.25">
      <c r="A59" s="28"/>
      <c r="B59" s="24">
        <v>0</v>
      </c>
      <c r="C59" s="12">
        <v>1</v>
      </c>
      <c r="D59" s="12">
        <v>1</v>
      </c>
      <c r="E59" s="12">
        <v>0</v>
      </c>
      <c r="F59" s="12">
        <v>7</v>
      </c>
      <c r="G59" s="12">
        <v>0</v>
      </c>
      <c r="H59" s="12">
        <v>1</v>
      </c>
      <c r="I59" s="12">
        <v>0</v>
      </c>
      <c r="J59" s="12">
        <v>1</v>
      </c>
      <c r="K59" s="12">
        <v>1</v>
      </c>
      <c r="L59" s="12">
        <v>0</v>
      </c>
      <c r="M59" s="12">
        <v>2</v>
      </c>
      <c r="N59" s="12" t="s">
        <v>37</v>
      </c>
      <c r="O59" s="12">
        <v>1</v>
      </c>
      <c r="P59" s="12">
        <v>0</v>
      </c>
      <c r="Q59" s="12">
        <v>4</v>
      </c>
      <c r="R59" s="12">
        <v>0</v>
      </c>
      <c r="S59" s="80"/>
      <c r="T59" s="84"/>
      <c r="U59" s="10">
        <v>0</v>
      </c>
      <c r="V59" s="10">
        <v>0</v>
      </c>
      <c r="W59" s="10">
        <v>0</v>
      </c>
      <c r="X59" s="10">
        <v>0</v>
      </c>
      <c r="Y59" s="10">
        <v>2716.2</v>
      </c>
      <c r="Z59" s="10">
        <v>0</v>
      </c>
      <c r="AA59" s="10">
        <v>0</v>
      </c>
      <c r="AB59" s="10">
        <f>U59+V59+W59+X59+Y59+Z59+AA59</f>
        <v>2716.2</v>
      </c>
      <c r="AC59" s="66">
        <v>2025</v>
      </c>
    </row>
    <row r="60" spans="1:31" ht="53.25" customHeight="1" x14ac:dyDescent="0.25">
      <c r="A60" s="28"/>
      <c r="B60" s="24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65" t="s">
        <v>132</v>
      </c>
      <c r="T60" s="66" t="s">
        <v>27</v>
      </c>
      <c r="U60" s="66">
        <v>2</v>
      </c>
      <c r="V60" s="66">
        <v>0</v>
      </c>
      <c r="W60" s="66">
        <v>18</v>
      </c>
      <c r="X60" s="66">
        <v>25</v>
      </c>
      <c r="Y60" s="66">
        <v>12</v>
      </c>
      <c r="Z60" s="66">
        <v>0</v>
      </c>
      <c r="AA60" s="66">
        <v>0</v>
      </c>
      <c r="AB60" s="18">
        <f>U60+V60+W60+X60+Y60+Z60+AA60</f>
        <v>57</v>
      </c>
      <c r="AC60" s="66">
        <v>2025</v>
      </c>
    </row>
    <row r="61" spans="1:31" ht="60.75" customHeight="1" x14ac:dyDescent="0.25">
      <c r="A61" s="28"/>
      <c r="B61" s="24">
        <v>0</v>
      </c>
      <c r="C61" s="12">
        <v>1</v>
      </c>
      <c r="D61" s="12">
        <v>1</v>
      </c>
      <c r="E61" s="12">
        <v>0</v>
      </c>
      <c r="F61" s="12">
        <v>7</v>
      </c>
      <c r="G61" s="12">
        <v>0</v>
      </c>
      <c r="H61" s="12">
        <v>1</v>
      </c>
      <c r="I61" s="12">
        <v>0</v>
      </c>
      <c r="J61" s="12">
        <v>1</v>
      </c>
      <c r="K61" s="12">
        <v>1</v>
      </c>
      <c r="L61" s="12">
        <v>0</v>
      </c>
      <c r="M61" s="12">
        <v>2</v>
      </c>
      <c r="N61" s="12">
        <v>9</v>
      </c>
      <c r="O61" s="12">
        <v>9</v>
      </c>
      <c r="P61" s="12">
        <v>9</v>
      </c>
      <c r="Q61" s="12">
        <v>9</v>
      </c>
      <c r="R61" s="12">
        <v>9</v>
      </c>
      <c r="S61" s="65" t="s">
        <v>141</v>
      </c>
      <c r="T61" s="66" t="s">
        <v>32</v>
      </c>
      <c r="U61" s="10">
        <v>5340.9</v>
      </c>
      <c r="V61" s="10">
        <v>3885.1</v>
      </c>
      <c r="W61" s="10">
        <v>1759.2</v>
      </c>
      <c r="X61" s="10">
        <v>5442.5</v>
      </c>
      <c r="Y61" s="10">
        <v>3305.1</v>
      </c>
      <c r="Z61" s="10">
        <v>0</v>
      </c>
      <c r="AA61" s="10">
        <v>0</v>
      </c>
      <c r="AB61" s="10">
        <f t="shared" si="7"/>
        <v>19732.8</v>
      </c>
      <c r="AC61" s="66">
        <v>2025</v>
      </c>
    </row>
    <row r="62" spans="1:31" ht="54" customHeight="1" x14ac:dyDescent="0.25">
      <c r="A62" s="28"/>
      <c r="B62" s="2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65" t="s">
        <v>33</v>
      </c>
      <c r="T62" s="66" t="s">
        <v>27</v>
      </c>
      <c r="U62" s="66">
        <v>54</v>
      </c>
      <c r="V62" s="66">
        <v>43</v>
      </c>
      <c r="W62" s="66">
        <v>25</v>
      </c>
      <c r="X62" s="69">
        <v>31</v>
      </c>
      <c r="Y62" s="66">
        <v>62</v>
      </c>
      <c r="Z62" s="66">
        <v>0</v>
      </c>
      <c r="AA62" s="66">
        <v>0</v>
      </c>
      <c r="AB62" s="69">
        <f>SUM(U62:AA62)</f>
        <v>215</v>
      </c>
      <c r="AC62" s="66">
        <v>2025</v>
      </c>
    </row>
    <row r="63" spans="1:31" ht="85.5" customHeight="1" x14ac:dyDescent="0.25">
      <c r="A63" s="28"/>
      <c r="B63" s="24">
        <v>0</v>
      </c>
      <c r="C63" s="12">
        <v>1</v>
      </c>
      <c r="D63" s="12">
        <v>1</v>
      </c>
      <c r="E63" s="12">
        <v>1</v>
      </c>
      <c r="F63" s="12">
        <v>0</v>
      </c>
      <c r="G63" s="12">
        <v>0</v>
      </c>
      <c r="H63" s="12">
        <v>0</v>
      </c>
      <c r="I63" s="12">
        <v>0</v>
      </c>
      <c r="J63" s="12">
        <v>1</v>
      </c>
      <c r="K63" s="12">
        <v>1</v>
      </c>
      <c r="L63" s="12">
        <v>0</v>
      </c>
      <c r="M63" s="12">
        <v>3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3" t="s">
        <v>201</v>
      </c>
      <c r="T63" s="66" t="s">
        <v>12</v>
      </c>
      <c r="U63" s="14">
        <f>U66+U67+U72</f>
        <v>125193.7</v>
      </c>
      <c r="V63" s="14">
        <f t="shared" ref="V63" si="8">V66+V67+V72</f>
        <v>138550.1</v>
      </c>
      <c r="W63" s="14">
        <f>W66+W67+W72+W73</f>
        <v>152271.00000000003</v>
      </c>
      <c r="X63" s="14">
        <f t="shared" ref="X63:AA63" si="9">X66+X67+X72+X73</f>
        <v>159228.20000000001</v>
      </c>
      <c r="Y63" s="14">
        <f t="shared" si="9"/>
        <v>159483.70000000001</v>
      </c>
      <c r="Z63" s="14">
        <f t="shared" si="9"/>
        <v>159483.70000000001</v>
      </c>
      <c r="AA63" s="14">
        <f t="shared" si="9"/>
        <v>159483.70000000001</v>
      </c>
      <c r="AB63" s="14">
        <f>SUM(U63:AA63)</f>
        <v>1053694.0999999999</v>
      </c>
      <c r="AC63" s="7">
        <v>2027</v>
      </c>
    </row>
    <row r="64" spans="1:31" ht="56.25" x14ac:dyDescent="0.25">
      <c r="A64" s="28"/>
      <c r="B64" s="2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77" t="s">
        <v>143</v>
      </c>
      <c r="T64" s="66" t="s">
        <v>27</v>
      </c>
      <c r="U64" s="66">
        <v>81</v>
      </c>
      <c r="V64" s="66">
        <v>82</v>
      </c>
      <c r="W64" s="66">
        <v>83</v>
      </c>
      <c r="X64" s="66">
        <v>83</v>
      </c>
      <c r="Y64" s="66">
        <v>83</v>
      </c>
      <c r="Z64" s="66">
        <v>83</v>
      </c>
      <c r="AA64" s="66">
        <v>83</v>
      </c>
      <c r="AB64" s="66">
        <v>83</v>
      </c>
      <c r="AC64" s="66">
        <v>2027</v>
      </c>
    </row>
    <row r="65" spans="1:29" ht="39" customHeight="1" x14ac:dyDescent="0.25">
      <c r="A65" s="28"/>
      <c r="B65" s="2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65" t="s">
        <v>144</v>
      </c>
      <c r="T65" s="66" t="s">
        <v>27</v>
      </c>
      <c r="U65" s="66">
        <v>17</v>
      </c>
      <c r="V65" s="66">
        <v>16</v>
      </c>
      <c r="W65" s="66">
        <v>16</v>
      </c>
      <c r="X65" s="66">
        <v>16</v>
      </c>
      <c r="Y65" s="66">
        <v>16</v>
      </c>
      <c r="Z65" s="66">
        <v>16</v>
      </c>
      <c r="AA65" s="66">
        <v>16</v>
      </c>
      <c r="AB65" s="66">
        <v>16</v>
      </c>
      <c r="AC65" s="66">
        <v>2027</v>
      </c>
    </row>
    <row r="66" spans="1:29" ht="33.75" customHeight="1" x14ac:dyDescent="0.25">
      <c r="A66" s="28"/>
      <c r="B66" s="24">
        <v>0</v>
      </c>
      <c r="C66" s="12">
        <v>1</v>
      </c>
      <c r="D66" s="12">
        <v>1</v>
      </c>
      <c r="E66" s="12">
        <v>1</v>
      </c>
      <c r="F66" s="12">
        <v>0</v>
      </c>
      <c r="G66" s="12">
        <v>0</v>
      </c>
      <c r="H66" s="12">
        <v>4</v>
      </c>
      <c r="I66" s="12">
        <v>0</v>
      </c>
      <c r="J66" s="12">
        <v>1</v>
      </c>
      <c r="K66" s="12">
        <v>1</v>
      </c>
      <c r="L66" s="12">
        <v>0</v>
      </c>
      <c r="M66" s="12">
        <v>3</v>
      </c>
      <c r="N66" s="12">
        <v>1</v>
      </c>
      <c r="O66" s="12">
        <v>0</v>
      </c>
      <c r="P66" s="12">
        <v>5</v>
      </c>
      <c r="Q66" s="12">
        <v>0</v>
      </c>
      <c r="R66" s="12">
        <v>0</v>
      </c>
      <c r="S66" s="86" t="s">
        <v>224</v>
      </c>
      <c r="T66" s="87" t="s">
        <v>12</v>
      </c>
      <c r="U66" s="10">
        <v>116006.5</v>
      </c>
      <c r="V66" s="10">
        <v>126113.1</v>
      </c>
      <c r="W66" s="10">
        <v>136554.70000000001</v>
      </c>
      <c r="X66" s="10">
        <v>159228.20000000001</v>
      </c>
      <c r="Y66" s="10">
        <v>159483.70000000001</v>
      </c>
      <c r="Z66" s="10">
        <v>159483.70000000001</v>
      </c>
      <c r="AA66" s="10">
        <v>159483.70000000001</v>
      </c>
      <c r="AB66" s="10">
        <f>U66+V66+W66+X66+Y66+Z66+AA66</f>
        <v>1016353.5999999999</v>
      </c>
      <c r="AC66" s="66">
        <v>2027</v>
      </c>
    </row>
    <row r="67" spans="1:29" ht="46.5" customHeight="1" x14ac:dyDescent="0.25">
      <c r="A67" s="28"/>
      <c r="B67" s="24">
        <v>0</v>
      </c>
      <c r="C67" s="12">
        <v>1</v>
      </c>
      <c r="D67" s="12">
        <v>1</v>
      </c>
      <c r="E67" s="12">
        <v>1</v>
      </c>
      <c r="F67" s="12">
        <v>0</v>
      </c>
      <c r="G67" s="12">
        <v>0</v>
      </c>
      <c r="H67" s="12">
        <v>4</v>
      </c>
      <c r="I67" s="12">
        <v>0</v>
      </c>
      <c r="J67" s="12">
        <v>1</v>
      </c>
      <c r="K67" s="12">
        <v>1</v>
      </c>
      <c r="L67" s="12">
        <v>0</v>
      </c>
      <c r="M67" s="12">
        <v>3</v>
      </c>
      <c r="N67" s="12">
        <v>9</v>
      </c>
      <c r="O67" s="12">
        <v>9</v>
      </c>
      <c r="P67" s="12">
        <v>9</v>
      </c>
      <c r="Q67" s="12">
        <v>9</v>
      </c>
      <c r="R67" s="12">
        <v>9</v>
      </c>
      <c r="S67" s="86"/>
      <c r="T67" s="87"/>
      <c r="U67" s="10">
        <v>9187.2000000000007</v>
      </c>
      <c r="V67" s="10">
        <v>11310.5</v>
      </c>
      <c r="W67" s="10">
        <v>11098.7</v>
      </c>
      <c r="X67" s="10">
        <v>0</v>
      </c>
      <c r="Y67" s="10">
        <v>0</v>
      </c>
      <c r="Z67" s="10">
        <v>0</v>
      </c>
      <c r="AA67" s="10">
        <v>0</v>
      </c>
      <c r="AB67" s="10">
        <f>U67+V67+W67+X67+Y67+Z67+AA67</f>
        <v>31596.400000000001</v>
      </c>
      <c r="AC67" s="66">
        <v>2023</v>
      </c>
    </row>
    <row r="68" spans="1:29" ht="56.25" x14ac:dyDescent="0.25">
      <c r="A68" s="28"/>
      <c r="B68" s="24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77" t="s">
        <v>143</v>
      </c>
      <c r="T68" s="66" t="s">
        <v>27</v>
      </c>
      <c r="U68" s="66">
        <v>81</v>
      </c>
      <c r="V68" s="66">
        <v>82</v>
      </c>
      <c r="W68" s="66">
        <v>83</v>
      </c>
      <c r="X68" s="66">
        <v>83</v>
      </c>
      <c r="Y68" s="66">
        <v>83</v>
      </c>
      <c r="Z68" s="66">
        <v>83</v>
      </c>
      <c r="AA68" s="66">
        <v>83</v>
      </c>
      <c r="AB68" s="66">
        <v>83</v>
      </c>
      <c r="AC68" s="66">
        <v>2027</v>
      </c>
    </row>
    <row r="69" spans="1:29" ht="39.75" customHeight="1" x14ac:dyDescent="0.25">
      <c r="A69" s="28"/>
      <c r="B69" s="2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65" t="s">
        <v>145</v>
      </c>
      <c r="T69" s="66" t="s">
        <v>27</v>
      </c>
      <c r="U69" s="66">
        <v>17</v>
      </c>
      <c r="V69" s="66">
        <v>16</v>
      </c>
      <c r="W69" s="66">
        <v>16</v>
      </c>
      <c r="X69" s="66">
        <v>16</v>
      </c>
      <c r="Y69" s="66">
        <v>16</v>
      </c>
      <c r="Z69" s="66">
        <v>16</v>
      </c>
      <c r="AA69" s="66">
        <v>16</v>
      </c>
      <c r="AB69" s="66">
        <v>16</v>
      </c>
      <c r="AC69" s="66">
        <v>2027</v>
      </c>
    </row>
    <row r="70" spans="1:29" ht="93.75" customHeight="1" x14ac:dyDescent="0.25">
      <c r="A70" s="28"/>
      <c r="B70" s="24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65" t="s">
        <v>146</v>
      </c>
      <c r="T70" s="66" t="s">
        <v>29</v>
      </c>
      <c r="U70" s="66">
        <v>1</v>
      </c>
      <c r="V70" s="66">
        <v>1</v>
      </c>
      <c r="W70" s="66">
        <v>1</v>
      </c>
      <c r="X70" s="66">
        <v>1</v>
      </c>
      <c r="Y70" s="66">
        <v>1</v>
      </c>
      <c r="Z70" s="66">
        <v>1</v>
      </c>
      <c r="AA70" s="66">
        <v>1</v>
      </c>
      <c r="AB70" s="66">
        <v>1</v>
      </c>
      <c r="AC70" s="66">
        <v>2027</v>
      </c>
    </row>
    <row r="71" spans="1:29" ht="75.75" customHeight="1" x14ac:dyDescent="0.25">
      <c r="A71" s="28"/>
      <c r="B71" s="24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77" t="s">
        <v>158</v>
      </c>
      <c r="T71" s="66" t="s">
        <v>27</v>
      </c>
      <c r="U71" s="18">
        <v>1176</v>
      </c>
      <c r="V71" s="18">
        <v>1176</v>
      </c>
      <c r="W71" s="18">
        <v>1188</v>
      </c>
      <c r="X71" s="18">
        <v>1188</v>
      </c>
      <c r="Y71" s="18">
        <v>1188</v>
      </c>
      <c r="Z71" s="18">
        <v>1188</v>
      </c>
      <c r="AA71" s="18">
        <v>1188</v>
      </c>
      <c r="AB71" s="18">
        <f>U71+V71+W71+X71+Y71+Z71+AA71</f>
        <v>8292</v>
      </c>
      <c r="AC71" s="66">
        <v>2027</v>
      </c>
    </row>
    <row r="72" spans="1:29" ht="66" customHeight="1" x14ac:dyDescent="0.25">
      <c r="A72" s="28"/>
      <c r="B72" s="24">
        <v>0</v>
      </c>
      <c r="C72" s="12">
        <v>1</v>
      </c>
      <c r="D72" s="12">
        <v>1</v>
      </c>
      <c r="E72" s="12">
        <v>1</v>
      </c>
      <c r="F72" s="12">
        <v>0</v>
      </c>
      <c r="G72" s="12">
        <v>7</v>
      </c>
      <c r="H72" s="12">
        <v>0</v>
      </c>
      <c r="I72" s="12">
        <v>1</v>
      </c>
      <c r="J72" s="12">
        <v>0</v>
      </c>
      <c r="K72" s="12">
        <v>1</v>
      </c>
      <c r="L72" s="12">
        <v>0</v>
      </c>
      <c r="M72" s="12">
        <v>3</v>
      </c>
      <c r="N72" s="12">
        <v>4</v>
      </c>
      <c r="O72" s="12">
        <v>0</v>
      </c>
      <c r="P72" s="12">
        <v>0</v>
      </c>
      <c r="Q72" s="12">
        <v>0</v>
      </c>
      <c r="R72" s="12">
        <v>3</v>
      </c>
      <c r="S72" s="89" t="s">
        <v>226</v>
      </c>
      <c r="T72" s="83" t="s">
        <v>12</v>
      </c>
      <c r="U72" s="10">
        <v>0</v>
      </c>
      <c r="V72" s="10">
        <v>1126.5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f>U72+V72+W72+X72+Y72+Z72+AA72</f>
        <v>1126.5</v>
      </c>
      <c r="AC72" s="66">
        <v>2022</v>
      </c>
    </row>
    <row r="73" spans="1:29" ht="63" customHeight="1" x14ac:dyDescent="0.25">
      <c r="A73" s="28"/>
      <c r="B73" s="24">
        <v>0</v>
      </c>
      <c r="C73" s="12">
        <v>1</v>
      </c>
      <c r="D73" s="12">
        <v>1</v>
      </c>
      <c r="E73" s="12">
        <v>1</v>
      </c>
      <c r="F73" s="12">
        <v>0</v>
      </c>
      <c r="G73" s="12">
        <v>0</v>
      </c>
      <c r="H73" s="12">
        <v>4</v>
      </c>
      <c r="I73" s="12">
        <v>1</v>
      </c>
      <c r="J73" s="12">
        <v>0</v>
      </c>
      <c r="K73" s="12">
        <v>1</v>
      </c>
      <c r="L73" s="12">
        <v>0</v>
      </c>
      <c r="M73" s="12">
        <v>3</v>
      </c>
      <c r="N73" s="12">
        <v>4</v>
      </c>
      <c r="O73" s="12">
        <v>0</v>
      </c>
      <c r="P73" s="12">
        <v>0</v>
      </c>
      <c r="Q73" s="12">
        <v>0</v>
      </c>
      <c r="R73" s="12">
        <v>3</v>
      </c>
      <c r="S73" s="91"/>
      <c r="T73" s="84"/>
      <c r="U73" s="10">
        <v>0</v>
      </c>
      <c r="V73" s="10">
        <v>0</v>
      </c>
      <c r="W73" s="10">
        <v>4617.6000000000004</v>
      </c>
      <c r="X73" s="10">
        <v>0</v>
      </c>
      <c r="Y73" s="10">
        <v>0</v>
      </c>
      <c r="Z73" s="10">
        <v>0</v>
      </c>
      <c r="AA73" s="10">
        <v>0</v>
      </c>
      <c r="AB73" s="10">
        <f>U73+V73+W73+X73+Y73+Z73+AA73</f>
        <v>4617.6000000000004</v>
      </c>
      <c r="AC73" s="66">
        <v>2023</v>
      </c>
    </row>
    <row r="74" spans="1:29" ht="115.5" customHeight="1" x14ac:dyDescent="0.25">
      <c r="A74" s="28"/>
      <c r="B74" s="24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77" t="s">
        <v>227</v>
      </c>
      <c r="T74" s="69" t="s">
        <v>24</v>
      </c>
      <c r="U74" s="18">
        <v>0</v>
      </c>
      <c r="V74" s="18">
        <v>174</v>
      </c>
      <c r="W74" s="18">
        <v>390</v>
      </c>
      <c r="X74" s="18">
        <v>0</v>
      </c>
      <c r="Y74" s="18">
        <v>0</v>
      </c>
      <c r="Z74" s="18">
        <v>0</v>
      </c>
      <c r="AA74" s="18">
        <v>0</v>
      </c>
      <c r="AB74" s="18">
        <f>U74+V74+W74+X74+Y74+Z74+AA74</f>
        <v>564</v>
      </c>
      <c r="AC74" s="66">
        <v>2023</v>
      </c>
    </row>
    <row r="75" spans="1:29" ht="58.5" customHeight="1" x14ac:dyDescent="0.25">
      <c r="A75" s="28"/>
      <c r="B75" s="24">
        <v>0</v>
      </c>
      <c r="C75" s="12">
        <v>4</v>
      </c>
      <c r="D75" s="12">
        <v>3</v>
      </c>
      <c r="E75" s="12">
        <v>0</v>
      </c>
      <c r="F75" s="12">
        <v>7</v>
      </c>
      <c r="G75" s="12">
        <v>0</v>
      </c>
      <c r="H75" s="12">
        <v>1</v>
      </c>
      <c r="I75" s="12">
        <v>0</v>
      </c>
      <c r="J75" s="12">
        <v>1</v>
      </c>
      <c r="K75" s="12">
        <v>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6" t="s">
        <v>172</v>
      </c>
      <c r="T75" s="66" t="s">
        <v>12</v>
      </c>
      <c r="U75" s="14">
        <f>U77+U78+U79+U80+U81+U83+U84+U85+U86+U89+U90+U91+U92+U87</f>
        <v>496009.6</v>
      </c>
      <c r="V75" s="14">
        <f t="shared" ref="V75:AA75" si="10">V77+V78+V79+V80+V81+V83+V84+V85+V86+V89+V90+V91+V92+V87</f>
        <v>428536.3</v>
      </c>
      <c r="W75" s="14">
        <f t="shared" si="10"/>
        <v>30583.4</v>
      </c>
      <c r="X75" s="14">
        <f t="shared" si="10"/>
        <v>0</v>
      </c>
      <c r="Y75" s="14">
        <f t="shared" si="10"/>
        <v>0</v>
      </c>
      <c r="Z75" s="14">
        <f t="shared" si="10"/>
        <v>0</v>
      </c>
      <c r="AA75" s="14">
        <f t="shared" si="10"/>
        <v>0</v>
      </c>
      <c r="AB75" s="14">
        <f>SUM(U75:AA75)</f>
        <v>955129.29999999993</v>
      </c>
      <c r="AC75" s="7">
        <v>2023</v>
      </c>
    </row>
    <row r="76" spans="1:29" ht="39" customHeight="1" x14ac:dyDescent="0.25">
      <c r="A76" s="28"/>
      <c r="B76" s="24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65" t="s">
        <v>147</v>
      </c>
      <c r="T76" s="66" t="s">
        <v>34</v>
      </c>
      <c r="U76" s="18">
        <f>U82+U88+U93</f>
        <v>150</v>
      </c>
      <c r="V76" s="18">
        <f t="shared" ref="V76:Z76" si="11">V82+V88+V93</f>
        <v>380</v>
      </c>
      <c r="W76" s="18">
        <f t="shared" si="11"/>
        <v>190</v>
      </c>
      <c r="X76" s="18">
        <f t="shared" si="11"/>
        <v>0</v>
      </c>
      <c r="Y76" s="18">
        <f t="shared" si="11"/>
        <v>0</v>
      </c>
      <c r="Z76" s="18">
        <f t="shared" si="11"/>
        <v>0</v>
      </c>
      <c r="AA76" s="18">
        <v>0</v>
      </c>
      <c r="AB76" s="18">
        <f>AB82+AB88+AB93</f>
        <v>530</v>
      </c>
      <c r="AC76" s="66">
        <v>2023</v>
      </c>
    </row>
    <row r="77" spans="1:29" ht="27" customHeight="1" x14ac:dyDescent="0.25">
      <c r="A77" s="28"/>
      <c r="B77" s="24">
        <v>0</v>
      </c>
      <c r="C77" s="12">
        <v>4</v>
      </c>
      <c r="D77" s="12">
        <v>3</v>
      </c>
      <c r="E77" s="12">
        <v>0</v>
      </c>
      <c r="F77" s="12">
        <v>7</v>
      </c>
      <c r="G77" s="12">
        <v>0</v>
      </c>
      <c r="H77" s="12">
        <v>1</v>
      </c>
      <c r="I77" s="12">
        <v>0</v>
      </c>
      <c r="J77" s="12">
        <v>1</v>
      </c>
      <c r="K77" s="12">
        <v>1</v>
      </c>
      <c r="L77" s="12" t="s">
        <v>35</v>
      </c>
      <c r="M77" s="12">
        <v>2</v>
      </c>
      <c r="N77" s="12">
        <v>0</v>
      </c>
      <c r="O77" s="12">
        <v>0</v>
      </c>
      <c r="P77" s="12">
        <v>0</v>
      </c>
      <c r="Q77" s="12">
        <v>0</v>
      </c>
      <c r="R77" s="12">
        <v>4</v>
      </c>
      <c r="S77" s="107" t="s">
        <v>150</v>
      </c>
      <c r="T77" s="87" t="s">
        <v>12</v>
      </c>
      <c r="U77" s="10">
        <v>62809</v>
      </c>
      <c r="V77" s="10">
        <v>64301.599999999999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f>U77+V77+W77+X77+Y77+Z77+AA77</f>
        <v>127110.6</v>
      </c>
      <c r="AC77" s="66">
        <v>2022</v>
      </c>
    </row>
    <row r="78" spans="1:29" x14ac:dyDescent="0.25">
      <c r="A78" s="28"/>
      <c r="B78" s="24">
        <v>0</v>
      </c>
      <c r="C78" s="12">
        <v>4</v>
      </c>
      <c r="D78" s="12">
        <v>3</v>
      </c>
      <c r="E78" s="12">
        <v>0</v>
      </c>
      <c r="F78" s="12">
        <v>7</v>
      </c>
      <c r="G78" s="12">
        <v>0</v>
      </c>
      <c r="H78" s="12">
        <v>1</v>
      </c>
      <c r="I78" s="12">
        <v>0</v>
      </c>
      <c r="J78" s="12">
        <v>1</v>
      </c>
      <c r="K78" s="12">
        <v>1</v>
      </c>
      <c r="L78" s="12" t="s">
        <v>35</v>
      </c>
      <c r="M78" s="12">
        <v>2</v>
      </c>
      <c r="N78" s="12">
        <v>5</v>
      </c>
      <c r="O78" s="12">
        <v>2</v>
      </c>
      <c r="P78" s="12">
        <v>3</v>
      </c>
      <c r="Q78" s="12">
        <v>2</v>
      </c>
      <c r="R78" s="12">
        <v>4</v>
      </c>
      <c r="S78" s="107"/>
      <c r="T78" s="87"/>
      <c r="U78" s="10">
        <v>70672.899999999994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f t="shared" ref="AB78:AB81" si="12">U78+V78+W78+X78+Y78+Z78+AA78</f>
        <v>70672.899999999994</v>
      </c>
      <c r="AC78" s="66">
        <v>2021</v>
      </c>
    </row>
    <row r="79" spans="1:29" x14ac:dyDescent="0.25">
      <c r="A79" s="28"/>
      <c r="B79" s="24">
        <v>0</v>
      </c>
      <c r="C79" s="12">
        <v>4</v>
      </c>
      <c r="D79" s="12">
        <v>3</v>
      </c>
      <c r="E79" s="12">
        <v>0</v>
      </c>
      <c r="F79" s="12">
        <v>7</v>
      </c>
      <c r="G79" s="12">
        <v>0</v>
      </c>
      <c r="H79" s="12">
        <v>1</v>
      </c>
      <c r="I79" s="12">
        <v>0</v>
      </c>
      <c r="J79" s="12">
        <v>1</v>
      </c>
      <c r="K79" s="12">
        <v>1</v>
      </c>
      <c r="L79" s="12" t="s">
        <v>35</v>
      </c>
      <c r="M79" s="12">
        <v>2</v>
      </c>
      <c r="N79" s="12">
        <v>5</v>
      </c>
      <c r="O79" s="12">
        <v>2</v>
      </c>
      <c r="P79" s="12">
        <v>3</v>
      </c>
      <c r="Q79" s="12">
        <v>2</v>
      </c>
      <c r="R79" s="12" t="s">
        <v>200</v>
      </c>
      <c r="S79" s="107"/>
      <c r="T79" s="87"/>
      <c r="U79" s="10">
        <v>0</v>
      </c>
      <c r="V79" s="10">
        <v>52495.7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f t="shared" si="12"/>
        <v>52495.7</v>
      </c>
      <c r="AC79" s="66">
        <v>2022</v>
      </c>
    </row>
    <row r="80" spans="1:29" x14ac:dyDescent="0.25">
      <c r="A80" s="28"/>
      <c r="B80" s="24">
        <v>0</v>
      </c>
      <c r="C80" s="12">
        <v>4</v>
      </c>
      <c r="D80" s="12">
        <v>3</v>
      </c>
      <c r="E80" s="12">
        <v>0</v>
      </c>
      <c r="F80" s="12">
        <v>7</v>
      </c>
      <c r="G80" s="12">
        <v>0</v>
      </c>
      <c r="H80" s="12">
        <v>1</v>
      </c>
      <c r="I80" s="12">
        <v>0</v>
      </c>
      <c r="J80" s="12">
        <v>1</v>
      </c>
      <c r="K80" s="12">
        <v>1</v>
      </c>
      <c r="L80" s="12" t="s">
        <v>35</v>
      </c>
      <c r="M80" s="12">
        <v>2</v>
      </c>
      <c r="N80" s="12">
        <v>1</v>
      </c>
      <c r="O80" s="12">
        <v>0</v>
      </c>
      <c r="P80" s="12">
        <v>1</v>
      </c>
      <c r="Q80" s="12">
        <v>5</v>
      </c>
      <c r="R80" s="12">
        <v>4</v>
      </c>
      <c r="S80" s="107"/>
      <c r="T80" s="87"/>
      <c r="U80" s="10">
        <v>38448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f t="shared" si="12"/>
        <v>38448</v>
      </c>
      <c r="AC80" s="66">
        <v>2021</v>
      </c>
    </row>
    <row r="81" spans="1:29" x14ac:dyDescent="0.25">
      <c r="A81" s="28"/>
      <c r="B81" s="24">
        <v>0</v>
      </c>
      <c r="C81" s="12">
        <v>4</v>
      </c>
      <c r="D81" s="12">
        <v>3</v>
      </c>
      <c r="E81" s="12">
        <v>0</v>
      </c>
      <c r="F81" s="12">
        <v>7</v>
      </c>
      <c r="G81" s="12">
        <v>0</v>
      </c>
      <c r="H81" s="12">
        <v>1</v>
      </c>
      <c r="I81" s="12">
        <v>0</v>
      </c>
      <c r="J81" s="12">
        <v>1</v>
      </c>
      <c r="K81" s="12">
        <v>1</v>
      </c>
      <c r="L81" s="12" t="s">
        <v>36</v>
      </c>
      <c r="M81" s="12">
        <v>2</v>
      </c>
      <c r="N81" s="12" t="s">
        <v>37</v>
      </c>
      <c r="O81" s="12">
        <v>0</v>
      </c>
      <c r="P81" s="12">
        <v>1</v>
      </c>
      <c r="Q81" s="12">
        <v>5</v>
      </c>
      <c r="R81" s="12">
        <v>4</v>
      </c>
      <c r="S81" s="107"/>
      <c r="T81" s="87"/>
      <c r="U81" s="10">
        <v>9612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f t="shared" si="12"/>
        <v>9612</v>
      </c>
      <c r="AC81" s="66">
        <v>2021</v>
      </c>
    </row>
    <row r="82" spans="1:29" ht="50.25" customHeight="1" x14ac:dyDescent="0.25">
      <c r="A82" s="28"/>
      <c r="B82" s="24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73" t="s">
        <v>148</v>
      </c>
      <c r="T82" s="66" t="s">
        <v>34</v>
      </c>
      <c r="U82" s="18">
        <v>0</v>
      </c>
      <c r="V82" s="18">
        <v>190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190</v>
      </c>
      <c r="AC82" s="66">
        <v>2022</v>
      </c>
    </row>
    <row r="83" spans="1:29" ht="18.75" customHeight="1" x14ac:dyDescent="0.25">
      <c r="A83" s="28"/>
      <c r="B83" s="25">
        <v>0</v>
      </c>
      <c r="C83" s="20">
        <v>4</v>
      </c>
      <c r="D83" s="20">
        <v>3</v>
      </c>
      <c r="E83" s="20">
        <v>0</v>
      </c>
      <c r="F83" s="20">
        <v>7</v>
      </c>
      <c r="G83" s="20">
        <v>0</v>
      </c>
      <c r="H83" s="20">
        <v>1</v>
      </c>
      <c r="I83" s="20">
        <v>0</v>
      </c>
      <c r="J83" s="20">
        <v>1</v>
      </c>
      <c r="K83" s="20">
        <v>1</v>
      </c>
      <c r="L83" s="20" t="s">
        <v>35</v>
      </c>
      <c r="M83" s="20">
        <v>2</v>
      </c>
      <c r="N83" s="20">
        <v>5</v>
      </c>
      <c r="O83" s="20">
        <v>2</v>
      </c>
      <c r="P83" s="20">
        <v>3</v>
      </c>
      <c r="Q83" s="20">
        <v>2</v>
      </c>
      <c r="R83" s="20">
        <v>5</v>
      </c>
      <c r="S83" s="93" t="s">
        <v>151</v>
      </c>
      <c r="T83" s="83" t="s">
        <v>12</v>
      </c>
      <c r="U83" s="36">
        <v>121611.1</v>
      </c>
      <c r="V83" s="10">
        <v>49457.9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f>U83+V83+W83+X83+Y83+Z83+AA83</f>
        <v>171069</v>
      </c>
      <c r="AC83" s="66">
        <v>2022</v>
      </c>
    </row>
    <row r="84" spans="1:29" ht="18.75" customHeight="1" x14ac:dyDescent="0.25">
      <c r="A84" s="28"/>
      <c r="B84" s="25">
        <v>0</v>
      </c>
      <c r="C84" s="20">
        <v>4</v>
      </c>
      <c r="D84" s="20">
        <v>3</v>
      </c>
      <c r="E84" s="20">
        <v>0</v>
      </c>
      <c r="F84" s="20">
        <v>7</v>
      </c>
      <c r="G84" s="20">
        <v>0</v>
      </c>
      <c r="H84" s="20">
        <v>1</v>
      </c>
      <c r="I84" s="20">
        <v>0</v>
      </c>
      <c r="J84" s="20">
        <v>1</v>
      </c>
      <c r="K84" s="20">
        <v>1</v>
      </c>
      <c r="L84" s="20" t="s">
        <v>36</v>
      </c>
      <c r="M84" s="20">
        <v>2</v>
      </c>
      <c r="N84" s="20" t="s">
        <v>37</v>
      </c>
      <c r="O84" s="20">
        <v>0</v>
      </c>
      <c r="P84" s="20">
        <v>1</v>
      </c>
      <c r="Q84" s="20">
        <v>5</v>
      </c>
      <c r="R84" s="20">
        <v>5</v>
      </c>
      <c r="S84" s="94"/>
      <c r="T84" s="85"/>
      <c r="U84" s="36">
        <v>9612</v>
      </c>
      <c r="V84" s="10">
        <v>9612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f t="shared" ref="AB84:AB87" si="13">U84+V84+W84+X84+Y84+Z84+AA84</f>
        <v>19224</v>
      </c>
      <c r="AC84" s="66">
        <v>2022</v>
      </c>
    </row>
    <row r="85" spans="1:29" ht="18" customHeight="1" x14ac:dyDescent="0.25">
      <c r="A85" s="28"/>
      <c r="B85" s="25">
        <v>0</v>
      </c>
      <c r="C85" s="20">
        <v>4</v>
      </c>
      <c r="D85" s="20">
        <v>3</v>
      </c>
      <c r="E85" s="20">
        <v>0</v>
      </c>
      <c r="F85" s="20">
        <v>7</v>
      </c>
      <c r="G85" s="20">
        <v>0</v>
      </c>
      <c r="H85" s="20">
        <v>1</v>
      </c>
      <c r="I85" s="20">
        <v>0</v>
      </c>
      <c r="J85" s="20">
        <v>1</v>
      </c>
      <c r="K85" s="20">
        <v>1</v>
      </c>
      <c r="L85" s="20" t="s">
        <v>35</v>
      </c>
      <c r="M85" s="12">
        <v>2</v>
      </c>
      <c r="N85" s="12">
        <v>0</v>
      </c>
      <c r="O85" s="12">
        <v>0</v>
      </c>
      <c r="P85" s="12">
        <v>0</v>
      </c>
      <c r="Q85" s="12">
        <v>0</v>
      </c>
      <c r="R85" s="12">
        <v>5</v>
      </c>
      <c r="S85" s="94"/>
      <c r="T85" s="85"/>
      <c r="U85" s="36">
        <v>76158.5</v>
      </c>
      <c r="V85" s="10">
        <v>147005.79999999999</v>
      </c>
      <c r="W85" s="10">
        <v>30583.4</v>
      </c>
      <c r="X85" s="10">
        <v>0</v>
      </c>
      <c r="Y85" s="10">
        <v>0</v>
      </c>
      <c r="Z85" s="10">
        <v>0</v>
      </c>
      <c r="AA85" s="10">
        <v>0</v>
      </c>
      <c r="AB85" s="10">
        <f t="shared" si="13"/>
        <v>253747.69999999998</v>
      </c>
      <c r="AC85" s="66">
        <v>2023</v>
      </c>
    </row>
    <row r="86" spans="1:29" ht="23.25" customHeight="1" x14ac:dyDescent="0.25">
      <c r="A86" s="28"/>
      <c r="B86" s="25">
        <v>0</v>
      </c>
      <c r="C86" s="20">
        <v>4</v>
      </c>
      <c r="D86" s="20">
        <v>3</v>
      </c>
      <c r="E86" s="20">
        <v>0</v>
      </c>
      <c r="F86" s="20">
        <v>7</v>
      </c>
      <c r="G86" s="20">
        <v>0</v>
      </c>
      <c r="H86" s="20">
        <v>1</v>
      </c>
      <c r="I86" s="20">
        <v>0</v>
      </c>
      <c r="J86" s="20">
        <v>1</v>
      </c>
      <c r="K86" s="20">
        <v>1</v>
      </c>
      <c r="L86" s="20" t="s">
        <v>35</v>
      </c>
      <c r="M86" s="20">
        <v>2</v>
      </c>
      <c r="N86" s="20">
        <v>1</v>
      </c>
      <c r="O86" s="20">
        <v>0</v>
      </c>
      <c r="P86" s="20">
        <v>1</v>
      </c>
      <c r="Q86" s="20">
        <v>5</v>
      </c>
      <c r="R86" s="20">
        <v>5</v>
      </c>
      <c r="S86" s="94"/>
      <c r="T86" s="85"/>
      <c r="U86" s="36">
        <v>38448</v>
      </c>
      <c r="V86" s="10">
        <v>38448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f t="shared" si="13"/>
        <v>76896</v>
      </c>
      <c r="AC86" s="66">
        <v>2022</v>
      </c>
    </row>
    <row r="87" spans="1:29" ht="23.25" customHeight="1" x14ac:dyDescent="0.25">
      <c r="A87" s="28"/>
      <c r="B87" s="24">
        <v>0</v>
      </c>
      <c r="C87" s="12">
        <v>4</v>
      </c>
      <c r="D87" s="12">
        <v>3</v>
      </c>
      <c r="E87" s="12">
        <v>0</v>
      </c>
      <c r="F87" s="12">
        <v>7</v>
      </c>
      <c r="G87" s="12">
        <v>0</v>
      </c>
      <c r="H87" s="12">
        <v>1</v>
      </c>
      <c r="I87" s="12">
        <v>0</v>
      </c>
      <c r="J87" s="12">
        <v>1</v>
      </c>
      <c r="K87" s="12">
        <v>1</v>
      </c>
      <c r="L87" s="12" t="s">
        <v>35</v>
      </c>
      <c r="M87" s="12">
        <v>2</v>
      </c>
      <c r="N87" s="12">
        <v>5</v>
      </c>
      <c r="O87" s="12">
        <v>2</v>
      </c>
      <c r="P87" s="12">
        <v>3</v>
      </c>
      <c r="Q87" s="12">
        <v>2</v>
      </c>
      <c r="R87" s="12" t="s">
        <v>200</v>
      </c>
      <c r="S87" s="95"/>
      <c r="T87" s="84"/>
      <c r="U87" s="36">
        <v>0</v>
      </c>
      <c r="V87" s="10">
        <v>67215.3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f t="shared" si="13"/>
        <v>67215.3</v>
      </c>
      <c r="AC87" s="66">
        <v>2022</v>
      </c>
    </row>
    <row r="88" spans="1:29" ht="54" customHeight="1" x14ac:dyDescent="0.25">
      <c r="A88" s="28"/>
      <c r="B88" s="24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65" t="s">
        <v>148</v>
      </c>
      <c r="T88" s="66" t="s">
        <v>34</v>
      </c>
      <c r="U88" s="66">
        <v>0</v>
      </c>
      <c r="V88" s="66">
        <v>190</v>
      </c>
      <c r="W88" s="66">
        <v>190</v>
      </c>
      <c r="X88" s="66">
        <v>0</v>
      </c>
      <c r="Y88" s="66">
        <v>0</v>
      </c>
      <c r="Z88" s="66">
        <v>0</v>
      </c>
      <c r="AA88" s="66">
        <v>0</v>
      </c>
      <c r="AB88" s="18">
        <v>190</v>
      </c>
      <c r="AC88" s="66">
        <v>2023</v>
      </c>
    </row>
    <row r="89" spans="1:29" ht="22.5" customHeight="1" x14ac:dyDescent="0.25">
      <c r="A89" s="28"/>
      <c r="B89" s="24">
        <v>0</v>
      </c>
      <c r="C89" s="12">
        <v>4</v>
      </c>
      <c r="D89" s="12">
        <v>3</v>
      </c>
      <c r="E89" s="12">
        <v>0</v>
      </c>
      <c r="F89" s="12">
        <v>7</v>
      </c>
      <c r="G89" s="12">
        <v>0</v>
      </c>
      <c r="H89" s="12">
        <v>1</v>
      </c>
      <c r="I89" s="12">
        <v>0</v>
      </c>
      <c r="J89" s="12">
        <v>1</v>
      </c>
      <c r="K89" s="12">
        <v>1</v>
      </c>
      <c r="L89" s="12" t="s">
        <v>35</v>
      </c>
      <c r="M89" s="12">
        <v>2</v>
      </c>
      <c r="N89" s="12">
        <v>0</v>
      </c>
      <c r="O89" s="12">
        <v>0</v>
      </c>
      <c r="P89" s="12">
        <v>0</v>
      </c>
      <c r="Q89" s="12">
        <v>0</v>
      </c>
      <c r="R89" s="12">
        <v>1</v>
      </c>
      <c r="S89" s="88" t="s">
        <v>164</v>
      </c>
      <c r="T89" s="87" t="s">
        <v>12</v>
      </c>
      <c r="U89" s="10">
        <v>32481.5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0">
        <f>U89+V89+W89+X89+Y89+Z89+AA89</f>
        <v>32481.5</v>
      </c>
      <c r="AC89" s="66">
        <v>2021</v>
      </c>
    </row>
    <row r="90" spans="1:29" ht="21" customHeight="1" x14ac:dyDescent="0.25">
      <c r="A90" s="28"/>
      <c r="B90" s="24">
        <v>0</v>
      </c>
      <c r="C90" s="12">
        <v>4</v>
      </c>
      <c r="D90" s="12">
        <v>3</v>
      </c>
      <c r="E90" s="12">
        <v>0</v>
      </c>
      <c r="F90" s="12">
        <v>7</v>
      </c>
      <c r="G90" s="12">
        <v>0</v>
      </c>
      <c r="H90" s="12">
        <v>1</v>
      </c>
      <c r="I90" s="12">
        <v>0</v>
      </c>
      <c r="J90" s="12">
        <v>1</v>
      </c>
      <c r="K90" s="12">
        <v>1</v>
      </c>
      <c r="L90" s="12" t="s">
        <v>35</v>
      </c>
      <c r="M90" s="12">
        <v>2</v>
      </c>
      <c r="N90" s="12">
        <v>5</v>
      </c>
      <c r="O90" s="12">
        <v>1</v>
      </c>
      <c r="P90" s="12">
        <v>5</v>
      </c>
      <c r="Q90" s="12">
        <v>9</v>
      </c>
      <c r="R90" s="12">
        <v>1</v>
      </c>
      <c r="S90" s="88"/>
      <c r="T90" s="87"/>
      <c r="U90" s="10">
        <v>846.4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0">
        <f t="shared" ref="AB90:AB92" si="14">U90+V90+W90+X90+Y90+Z90+AA90</f>
        <v>846.4</v>
      </c>
      <c r="AC90" s="66">
        <v>2021</v>
      </c>
    </row>
    <row r="91" spans="1:29" ht="20.25" customHeight="1" x14ac:dyDescent="0.25">
      <c r="A91" s="28"/>
      <c r="B91" s="24">
        <v>0</v>
      </c>
      <c r="C91" s="12">
        <v>4</v>
      </c>
      <c r="D91" s="12">
        <v>3</v>
      </c>
      <c r="E91" s="12">
        <v>0</v>
      </c>
      <c r="F91" s="12">
        <v>7</v>
      </c>
      <c r="G91" s="12">
        <v>0</v>
      </c>
      <c r="H91" s="12">
        <v>1</v>
      </c>
      <c r="I91" s="12">
        <v>0</v>
      </c>
      <c r="J91" s="12">
        <v>1</v>
      </c>
      <c r="K91" s="12">
        <v>1</v>
      </c>
      <c r="L91" s="12" t="s">
        <v>35</v>
      </c>
      <c r="M91" s="12">
        <v>2</v>
      </c>
      <c r="N91" s="12">
        <v>1</v>
      </c>
      <c r="O91" s="12">
        <v>0</v>
      </c>
      <c r="P91" s="12">
        <v>1</v>
      </c>
      <c r="Q91" s="12">
        <v>5</v>
      </c>
      <c r="R91" s="12">
        <v>1</v>
      </c>
      <c r="S91" s="88"/>
      <c r="T91" s="87"/>
      <c r="U91" s="19">
        <v>28248.1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0">
        <f t="shared" si="14"/>
        <v>28248.1</v>
      </c>
      <c r="AC91" s="66">
        <v>2021</v>
      </c>
    </row>
    <row r="92" spans="1:29" ht="20.25" customHeight="1" x14ac:dyDescent="0.25">
      <c r="A92" s="28"/>
      <c r="B92" s="24">
        <v>0</v>
      </c>
      <c r="C92" s="12">
        <v>4</v>
      </c>
      <c r="D92" s="12">
        <v>3</v>
      </c>
      <c r="E92" s="12">
        <v>0</v>
      </c>
      <c r="F92" s="12">
        <v>7</v>
      </c>
      <c r="G92" s="12">
        <v>0</v>
      </c>
      <c r="H92" s="12">
        <v>1</v>
      </c>
      <c r="I92" s="12">
        <v>0</v>
      </c>
      <c r="J92" s="12">
        <v>1</v>
      </c>
      <c r="K92" s="12">
        <v>1</v>
      </c>
      <c r="L92" s="12" t="s">
        <v>36</v>
      </c>
      <c r="M92" s="12">
        <v>2</v>
      </c>
      <c r="N92" s="12" t="s">
        <v>37</v>
      </c>
      <c r="O92" s="12">
        <v>0</v>
      </c>
      <c r="P92" s="12">
        <v>1</v>
      </c>
      <c r="Q92" s="12">
        <v>5</v>
      </c>
      <c r="R92" s="12">
        <v>1</v>
      </c>
      <c r="S92" s="88"/>
      <c r="T92" s="87"/>
      <c r="U92" s="10">
        <v>7062.1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0">
        <f t="shared" si="14"/>
        <v>7062.1</v>
      </c>
      <c r="AC92" s="66">
        <v>2021</v>
      </c>
    </row>
    <row r="93" spans="1:29" ht="39.75" customHeight="1" x14ac:dyDescent="0.25">
      <c r="A93" s="28"/>
      <c r="B93" s="24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65" t="s">
        <v>148</v>
      </c>
      <c r="T93" s="66" t="s">
        <v>34</v>
      </c>
      <c r="U93" s="66">
        <v>150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0</v>
      </c>
      <c r="AB93" s="66">
        <v>150</v>
      </c>
      <c r="AC93" s="66">
        <v>2021</v>
      </c>
    </row>
    <row r="94" spans="1:29" ht="39.75" customHeight="1" x14ac:dyDescent="0.25">
      <c r="A94" s="28"/>
      <c r="B94" s="24">
        <v>0</v>
      </c>
      <c r="C94" s="12">
        <v>4</v>
      </c>
      <c r="D94" s="12">
        <v>3</v>
      </c>
      <c r="E94" s="12">
        <v>0</v>
      </c>
      <c r="F94" s="12">
        <v>7</v>
      </c>
      <c r="G94" s="12">
        <v>0</v>
      </c>
      <c r="H94" s="12">
        <v>1</v>
      </c>
      <c r="I94" s="12">
        <v>0</v>
      </c>
      <c r="J94" s="12">
        <v>1</v>
      </c>
      <c r="K94" s="12">
        <v>0</v>
      </c>
      <c r="L94" s="12">
        <v>5</v>
      </c>
      <c r="M94" s="12">
        <v>9</v>
      </c>
      <c r="N94" s="12">
        <v>9</v>
      </c>
      <c r="O94" s="12">
        <v>9</v>
      </c>
      <c r="P94" s="12">
        <v>9</v>
      </c>
      <c r="Q94" s="12">
        <v>9</v>
      </c>
      <c r="R94" s="12">
        <v>9</v>
      </c>
      <c r="S94" s="16" t="s">
        <v>206</v>
      </c>
      <c r="T94" s="66" t="s">
        <v>12</v>
      </c>
      <c r="U94" s="14">
        <f>U96</f>
        <v>0</v>
      </c>
      <c r="V94" s="14">
        <f t="shared" ref="V94:AB94" si="15">V96</f>
        <v>0</v>
      </c>
      <c r="W94" s="14">
        <f t="shared" si="15"/>
        <v>2.6</v>
      </c>
      <c r="X94" s="14">
        <f t="shared" si="15"/>
        <v>0</v>
      </c>
      <c r="Y94" s="14">
        <f t="shared" si="15"/>
        <v>0</v>
      </c>
      <c r="Z94" s="14">
        <f t="shared" si="15"/>
        <v>0</v>
      </c>
      <c r="AA94" s="14">
        <f t="shared" si="15"/>
        <v>0</v>
      </c>
      <c r="AB94" s="14">
        <f t="shared" si="15"/>
        <v>2.6</v>
      </c>
      <c r="AC94" s="66">
        <v>2023</v>
      </c>
    </row>
    <row r="95" spans="1:29" ht="39.75" customHeight="1" x14ac:dyDescent="0.25">
      <c r="A95" s="28"/>
      <c r="B95" s="24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65" t="s">
        <v>210</v>
      </c>
      <c r="T95" s="66" t="s">
        <v>27</v>
      </c>
      <c r="U95" s="66">
        <v>0</v>
      </c>
      <c r="V95" s="66">
        <v>0</v>
      </c>
      <c r="W95" s="66">
        <v>1</v>
      </c>
      <c r="X95" s="66">
        <v>0</v>
      </c>
      <c r="Y95" s="66">
        <v>0</v>
      </c>
      <c r="Z95" s="66">
        <v>0</v>
      </c>
      <c r="AA95" s="66">
        <v>0</v>
      </c>
      <c r="AB95" s="66">
        <f>SUM(U95:AA95)</f>
        <v>1</v>
      </c>
      <c r="AC95" s="66">
        <v>2023</v>
      </c>
    </row>
    <row r="96" spans="1:29" ht="39.75" customHeight="1" x14ac:dyDescent="0.25">
      <c r="A96" s="28"/>
      <c r="B96" s="24">
        <v>0</v>
      </c>
      <c r="C96" s="12">
        <v>4</v>
      </c>
      <c r="D96" s="12">
        <v>3</v>
      </c>
      <c r="E96" s="12">
        <v>0</v>
      </c>
      <c r="F96" s="12">
        <v>7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2">
        <v>5</v>
      </c>
      <c r="M96" s="12">
        <v>9</v>
      </c>
      <c r="N96" s="12">
        <v>9</v>
      </c>
      <c r="O96" s="12">
        <v>9</v>
      </c>
      <c r="P96" s="12">
        <v>9</v>
      </c>
      <c r="Q96" s="12">
        <v>9</v>
      </c>
      <c r="R96" s="12">
        <v>9</v>
      </c>
      <c r="S96" s="65" t="s">
        <v>211</v>
      </c>
      <c r="T96" s="66" t="s">
        <v>12</v>
      </c>
      <c r="U96" s="14">
        <v>0</v>
      </c>
      <c r="V96" s="14">
        <v>0</v>
      </c>
      <c r="W96" s="66">
        <v>2.6</v>
      </c>
      <c r="X96" s="14">
        <v>0</v>
      </c>
      <c r="Y96" s="14">
        <v>0</v>
      </c>
      <c r="Z96" s="14">
        <v>0</v>
      </c>
      <c r="AA96" s="14">
        <v>0</v>
      </c>
      <c r="AB96" s="10">
        <f>SUM(U96:AA96)</f>
        <v>2.6</v>
      </c>
      <c r="AC96" s="66">
        <v>2023</v>
      </c>
    </row>
    <row r="97" spans="1:33" ht="39.75" customHeight="1" x14ac:dyDescent="0.25">
      <c r="A97" s="28"/>
      <c r="B97" s="24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65" t="s">
        <v>207</v>
      </c>
      <c r="T97" s="66" t="s">
        <v>27</v>
      </c>
      <c r="U97" s="66">
        <v>0</v>
      </c>
      <c r="V97" s="66">
        <v>0</v>
      </c>
      <c r="W97" s="66">
        <v>1</v>
      </c>
      <c r="X97" s="66">
        <v>0</v>
      </c>
      <c r="Y97" s="66">
        <v>0</v>
      </c>
      <c r="Z97" s="66">
        <v>0</v>
      </c>
      <c r="AA97" s="66">
        <v>0</v>
      </c>
      <c r="AB97" s="66">
        <f>SUM(U97:AA97)</f>
        <v>1</v>
      </c>
      <c r="AC97" s="66">
        <v>2023</v>
      </c>
    </row>
    <row r="98" spans="1:33" ht="60" customHeight="1" x14ac:dyDescent="0.25">
      <c r="A98" s="28"/>
      <c r="B98" s="24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77" t="s">
        <v>208</v>
      </c>
      <c r="T98" s="66" t="s">
        <v>29</v>
      </c>
      <c r="U98" s="18">
        <v>0</v>
      </c>
      <c r="V98" s="18">
        <v>0</v>
      </c>
      <c r="W98" s="18">
        <v>1</v>
      </c>
      <c r="X98" s="18">
        <v>0</v>
      </c>
      <c r="Y98" s="18">
        <v>0</v>
      </c>
      <c r="Z98" s="18">
        <v>0</v>
      </c>
      <c r="AA98" s="18">
        <v>0</v>
      </c>
      <c r="AB98" s="18">
        <v>1</v>
      </c>
      <c r="AC98" s="66">
        <v>2023</v>
      </c>
    </row>
    <row r="99" spans="1:33" ht="70.5" customHeight="1" x14ac:dyDescent="0.25">
      <c r="A99" s="28"/>
      <c r="B99" s="2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65" t="s">
        <v>209</v>
      </c>
      <c r="T99" s="66" t="s">
        <v>27</v>
      </c>
      <c r="U99" s="18">
        <v>0</v>
      </c>
      <c r="V99" s="18">
        <v>0</v>
      </c>
      <c r="W99" s="18">
        <v>1</v>
      </c>
      <c r="X99" s="18">
        <v>0</v>
      </c>
      <c r="Y99" s="18">
        <v>0</v>
      </c>
      <c r="Z99" s="18">
        <v>0</v>
      </c>
      <c r="AA99" s="18">
        <v>0</v>
      </c>
      <c r="AB99" s="18">
        <v>1</v>
      </c>
      <c r="AC99" s="66">
        <v>2023</v>
      </c>
    </row>
    <row r="100" spans="1:33" ht="47.25" customHeight="1" x14ac:dyDescent="0.25">
      <c r="A100" s="28"/>
      <c r="B100" s="24">
        <v>0</v>
      </c>
      <c r="C100" s="12">
        <v>1</v>
      </c>
      <c r="D100" s="12">
        <v>1</v>
      </c>
      <c r="E100" s="12">
        <v>0</v>
      </c>
      <c r="F100" s="12">
        <v>7</v>
      </c>
      <c r="G100" s="12">
        <v>0</v>
      </c>
      <c r="H100" s="12">
        <v>1</v>
      </c>
      <c r="I100" s="12">
        <v>0</v>
      </c>
      <c r="J100" s="12">
        <v>1</v>
      </c>
      <c r="K100" s="12">
        <v>0</v>
      </c>
      <c r="L100" s="12">
        <v>6</v>
      </c>
      <c r="M100" s="12">
        <v>9</v>
      </c>
      <c r="N100" s="12">
        <v>9</v>
      </c>
      <c r="O100" s="12">
        <v>9</v>
      </c>
      <c r="P100" s="12">
        <v>9</v>
      </c>
      <c r="Q100" s="12">
        <v>9</v>
      </c>
      <c r="R100" s="12">
        <v>9</v>
      </c>
      <c r="S100" s="13" t="s">
        <v>231</v>
      </c>
      <c r="T100" s="66" t="s">
        <v>12</v>
      </c>
      <c r="U100" s="14">
        <v>0</v>
      </c>
      <c r="V100" s="14">
        <v>0</v>
      </c>
      <c r="W100" s="14">
        <v>0</v>
      </c>
      <c r="X100" s="14">
        <f>X102</f>
        <v>3741.5</v>
      </c>
      <c r="Y100" s="14">
        <f>Y102</f>
        <v>3741.5</v>
      </c>
      <c r="Z100" s="14">
        <f>Z102</f>
        <v>3741.5</v>
      </c>
      <c r="AA100" s="14">
        <f>AA102</f>
        <v>3741.5</v>
      </c>
      <c r="AB100" s="14">
        <f>U100+V100+W100+X100+Y100+Z100+AA100</f>
        <v>14966</v>
      </c>
      <c r="AC100" s="7">
        <v>2027</v>
      </c>
    </row>
    <row r="101" spans="1:33" ht="47.25" customHeight="1" x14ac:dyDescent="0.25">
      <c r="A101" s="28"/>
      <c r="B101" s="24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65" t="s">
        <v>232</v>
      </c>
      <c r="T101" s="66" t="s">
        <v>27</v>
      </c>
      <c r="U101" s="18">
        <v>0</v>
      </c>
      <c r="V101" s="18">
        <v>0</v>
      </c>
      <c r="W101" s="18">
        <v>0</v>
      </c>
      <c r="X101" s="18">
        <v>270</v>
      </c>
      <c r="Y101" s="18">
        <v>270</v>
      </c>
      <c r="Z101" s="18">
        <v>270</v>
      </c>
      <c r="AA101" s="18">
        <v>270</v>
      </c>
      <c r="AB101" s="18">
        <v>270</v>
      </c>
      <c r="AC101" s="66">
        <v>2027</v>
      </c>
    </row>
    <row r="102" spans="1:33" ht="42.75" customHeight="1" x14ac:dyDescent="0.25">
      <c r="A102" s="28"/>
      <c r="B102" s="24">
        <v>0</v>
      </c>
      <c r="C102" s="12">
        <v>1</v>
      </c>
      <c r="D102" s="12">
        <v>1</v>
      </c>
      <c r="E102" s="12">
        <v>0</v>
      </c>
      <c r="F102" s="12">
        <v>7</v>
      </c>
      <c r="G102" s="12">
        <v>0</v>
      </c>
      <c r="H102" s="12">
        <v>1</v>
      </c>
      <c r="I102" s="12">
        <v>0</v>
      </c>
      <c r="J102" s="12">
        <v>1</v>
      </c>
      <c r="K102" s="12">
        <v>1</v>
      </c>
      <c r="L102" s="12">
        <v>0</v>
      </c>
      <c r="M102" s="12">
        <v>6</v>
      </c>
      <c r="N102" s="12">
        <v>9</v>
      </c>
      <c r="O102" s="12">
        <v>9</v>
      </c>
      <c r="P102" s="12">
        <v>9</v>
      </c>
      <c r="Q102" s="12">
        <v>9</v>
      </c>
      <c r="R102" s="12">
        <v>9</v>
      </c>
      <c r="S102" s="71" t="s">
        <v>236</v>
      </c>
      <c r="T102" s="66" t="s">
        <v>12</v>
      </c>
      <c r="U102" s="10">
        <v>0</v>
      </c>
      <c r="V102" s="10">
        <v>0</v>
      </c>
      <c r="W102" s="10">
        <v>0</v>
      </c>
      <c r="X102" s="10">
        <v>3741.5</v>
      </c>
      <c r="Y102" s="10">
        <v>3741.5</v>
      </c>
      <c r="Z102" s="10">
        <v>3741.5</v>
      </c>
      <c r="AA102" s="10">
        <v>3741.5</v>
      </c>
      <c r="AB102" s="10">
        <f>SUM(U102:AA102)</f>
        <v>14966</v>
      </c>
      <c r="AC102" s="66">
        <v>2027</v>
      </c>
    </row>
    <row r="103" spans="1:33" ht="57" customHeight="1" x14ac:dyDescent="0.25">
      <c r="A103" s="28"/>
      <c r="B103" s="24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71" t="s">
        <v>238</v>
      </c>
      <c r="T103" s="66" t="s">
        <v>27</v>
      </c>
      <c r="U103" s="18">
        <v>0</v>
      </c>
      <c r="V103" s="18">
        <v>0</v>
      </c>
      <c r="W103" s="18">
        <v>0</v>
      </c>
      <c r="X103" s="18">
        <v>270</v>
      </c>
      <c r="Y103" s="18">
        <v>270</v>
      </c>
      <c r="Z103" s="18">
        <v>270</v>
      </c>
      <c r="AA103" s="18">
        <v>270</v>
      </c>
      <c r="AB103" s="18">
        <v>270</v>
      </c>
      <c r="AC103" s="66">
        <v>2027</v>
      </c>
    </row>
    <row r="104" spans="1:33" ht="39" customHeight="1" x14ac:dyDescent="0.25">
      <c r="A104" s="28"/>
      <c r="B104" s="24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77" t="s">
        <v>233</v>
      </c>
      <c r="T104" s="66" t="s">
        <v>29</v>
      </c>
      <c r="U104" s="18">
        <v>0</v>
      </c>
      <c r="V104" s="18">
        <v>0</v>
      </c>
      <c r="W104" s="18">
        <v>0</v>
      </c>
      <c r="X104" s="18">
        <v>1</v>
      </c>
      <c r="Y104" s="18">
        <v>1</v>
      </c>
      <c r="Z104" s="18">
        <v>1</v>
      </c>
      <c r="AA104" s="18">
        <v>1</v>
      </c>
      <c r="AB104" s="18">
        <v>1</v>
      </c>
      <c r="AC104" s="66">
        <v>2027</v>
      </c>
    </row>
    <row r="105" spans="1:33" ht="42" customHeight="1" x14ac:dyDescent="0.25">
      <c r="A105" s="28"/>
      <c r="B105" s="24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65" t="s">
        <v>240</v>
      </c>
      <c r="T105" s="66" t="s">
        <v>27</v>
      </c>
      <c r="U105" s="18">
        <v>0</v>
      </c>
      <c r="V105" s="18">
        <v>0</v>
      </c>
      <c r="W105" s="18">
        <v>0</v>
      </c>
      <c r="X105" s="18">
        <v>126</v>
      </c>
      <c r="Y105" s="18">
        <v>126</v>
      </c>
      <c r="Z105" s="18">
        <v>126</v>
      </c>
      <c r="AA105" s="18">
        <v>126</v>
      </c>
      <c r="AB105" s="18">
        <f>U105+V105+W105+X105+Y105+Z105+AA105</f>
        <v>504</v>
      </c>
      <c r="AC105" s="66">
        <v>2027</v>
      </c>
    </row>
    <row r="106" spans="1:33" ht="28.5" customHeight="1" x14ac:dyDescent="0.25">
      <c r="A106" s="28"/>
      <c r="B106" s="24">
        <v>0</v>
      </c>
      <c r="C106" s="12">
        <v>1</v>
      </c>
      <c r="D106" s="12">
        <v>1</v>
      </c>
      <c r="E106" s="12">
        <v>0</v>
      </c>
      <c r="F106" s="12">
        <v>7</v>
      </c>
      <c r="G106" s="12">
        <v>0</v>
      </c>
      <c r="H106" s="12">
        <v>0</v>
      </c>
      <c r="I106" s="12">
        <v>0</v>
      </c>
      <c r="J106" s="12">
        <v>1</v>
      </c>
      <c r="K106" s="12">
        <v>2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3" t="s">
        <v>38</v>
      </c>
      <c r="T106" s="7" t="s">
        <v>12</v>
      </c>
      <c r="U106" s="14">
        <f>U107+U127+U135+U147+U156+U209+U225</f>
        <v>2878108.3999999994</v>
      </c>
      <c r="V106" s="14">
        <f>V107+V127+V135+V147+V156+V209+V225</f>
        <v>2856815.9</v>
      </c>
      <c r="W106" s="14">
        <f>W107+W127+W135+W147+W156+W209+W225+W231</f>
        <v>3622960.5</v>
      </c>
      <c r="X106" s="14">
        <f>X107+X127+X135+X147+X156+X209+X225+X231</f>
        <v>4204168</v>
      </c>
      <c r="Y106" s="14">
        <f>Y107+Y127+Y135+Y147+Y156+Y209+Y225+Y231</f>
        <v>4412461.7</v>
      </c>
      <c r="Z106" s="14">
        <f>Z107+Z127+Z135+Z147+Z156+Z209+Z225+Z231</f>
        <v>4554101.4000000004</v>
      </c>
      <c r="AA106" s="14">
        <f>AA107+AA127+AA135+AA147+AA156+AA209+AA225+AA231</f>
        <v>4563556</v>
      </c>
      <c r="AB106" s="14">
        <f>SUM(U106:AA106)</f>
        <v>27092171.899999999</v>
      </c>
      <c r="AC106" s="7">
        <v>2027</v>
      </c>
      <c r="AE106" s="9"/>
      <c r="AF106" s="9"/>
      <c r="AG106" s="9"/>
    </row>
    <row r="107" spans="1:33" ht="50.25" customHeight="1" x14ac:dyDescent="0.25">
      <c r="A107" s="28"/>
      <c r="B107" s="24">
        <v>0</v>
      </c>
      <c r="C107" s="12">
        <v>1</v>
      </c>
      <c r="D107" s="12">
        <v>1</v>
      </c>
      <c r="E107" s="12">
        <v>0</v>
      </c>
      <c r="F107" s="12">
        <v>7</v>
      </c>
      <c r="G107" s="12">
        <v>0</v>
      </c>
      <c r="H107" s="12">
        <v>2</v>
      </c>
      <c r="I107" s="12">
        <v>0</v>
      </c>
      <c r="J107" s="12">
        <v>1</v>
      </c>
      <c r="K107" s="12">
        <v>2</v>
      </c>
      <c r="L107" s="12">
        <v>0</v>
      </c>
      <c r="M107" s="12">
        <v>1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3" t="s">
        <v>39</v>
      </c>
      <c r="T107" s="66" t="s">
        <v>12</v>
      </c>
      <c r="U107" s="14">
        <f>U109+U110+U111+U113+U114+U116+U123</f>
        <v>2318394.1999999997</v>
      </c>
      <c r="V107" s="14">
        <f t="shared" ref="V107:W107" si="16">V109+V110+V111+V113+V114+V116+V123</f>
        <v>2449298.2999999998</v>
      </c>
      <c r="W107" s="14">
        <f t="shared" si="16"/>
        <v>2986315.1</v>
      </c>
      <c r="X107" s="14">
        <f>X109+X110+X111+X113+X114+X116+X123+X125+X117</f>
        <v>3665631.3000000003</v>
      </c>
      <c r="Y107" s="14">
        <f t="shared" ref="Y107:AA107" si="17">Y109+Y110+Y111+Y113+Y114+Y116+Y123+Y125+Y117</f>
        <v>3863921.8000000003</v>
      </c>
      <c r="Z107" s="14">
        <f t="shared" si="17"/>
        <v>4069481.7</v>
      </c>
      <c r="AA107" s="14">
        <f t="shared" si="17"/>
        <v>4078936.3</v>
      </c>
      <c r="AB107" s="14">
        <f>SUM(U107:AA107)</f>
        <v>23431978.700000003</v>
      </c>
      <c r="AC107" s="7">
        <v>2027</v>
      </c>
    </row>
    <row r="108" spans="1:33" ht="24" customHeight="1" x14ac:dyDescent="0.25">
      <c r="A108" s="28"/>
      <c r="B108" s="24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65" t="s">
        <v>40</v>
      </c>
      <c r="T108" s="66" t="s">
        <v>27</v>
      </c>
      <c r="U108" s="66">
        <v>52</v>
      </c>
      <c r="V108" s="66">
        <v>52</v>
      </c>
      <c r="W108" s="66">
        <v>52</v>
      </c>
      <c r="X108" s="66">
        <v>54</v>
      </c>
      <c r="Y108" s="66">
        <v>54</v>
      </c>
      <c r="Z108" s="66">
        <v>54</v>
      </c>
      <c r="AA108" s="66">
        <v>54</v>
      </c>
      <c r="AB108" s="66">
        <v>54</v>
      </c>
      <c r="AC108" s="66">
        <v>2027</v>
      </c>
    </row>
    <row r="109" spans="1:33" ht="24.75" customHeight="1" x14ac:dyDescent="0.25">
      <c r="A109" s="28"/>
      <c r="B109" s="24">
        <v>0</v>
      </c>
      <c r="C109" s="12">
        <v>1</v>
      </c>
      <c r="D109" s="12">
        <v>1</v>
      </c>
      <c r="E109" s="12">
        <v>0</v>
      </c>
      <c r="F109" s="12">
        <v>7</v>
      </c>
      <c r="G109" s="12">
        <v>0</v>
      </c>
      <c r="H109" s="12">
        <v>2</v>
      </c>
      <c r="I109" s="12">
        <v>0</v>
      </c>
      <c r="J109" s="12">
        <v>1</v>
      </c>
      <c r="K109" s="12">
        <v>2</v>
      </c>
      <c r="L109" s="12">
        <v>0</v>
      </c>
      <c r="M109" s="12">
        <v>1</v>
      </c>
      <c r="N109" s="12">
        <v>9</v>
      </c>
      <c r="O109" s="12">
        <v>9</v>
      </c>
      <c r="P109" s="12">
        <v>9</v>
      </c>
      <c r="Q109" s="12">
        <v>9</v>
      </c>
      <c r="R109" s="12">
        <v>9</v>
      </c>
      <c r="S109" s="78" t="s">
        <v>160</v>
      </c>
      <c r="T109" s="83" t="s">
        <v>12</v>
      </c>
      <c r="U109" s="10">
        <v>242053.3</v>
      </c>
      <c r="V109" s="10">
        <v>257713.4</v>
      </c>
      <c r="W109" s="10">
        <v>281057.7</v>
      </c>
      <c r="X109" s="10">
        <v>327130</v>
      </c>
      <c r="Y109" s="10">
        <v>347300.6</v>
      </c>
      <c r="Z109" s="10">
        <v>356520.7</v>
      </c>
      <c r="AA109" s="10">
        <v>365975.3</v>
      </c>
      <c r="AB109" s="10">
        <f>U109+V109+W109+X109+Y109+Z109+AA109</f>
        <v>2177751</v>
      </c>
      <c r="AC109" s="66">
        <v>2027</v>
      </c>
    </row>
    <row r="110" spans="1:33" ht="23.25" customHeight="1" x14ac:dyDescent="0.25">
      <c r="A110" s="28"/>
      <c r="B110" s="24">
        <v>0</v>
      </c>
      <c r="C110" s="12">
        <v>1</v>
      </c>
      <c r="D110" s="12">
        <v>1</v>
      </c>
      <c r="E110" s="12">
        <v>0</v>
      </c>
      <c r="F110" s="12">
        <v>7</v>
      </c>
      <c r="G110" s="12">
        <v>0</v>
      </c>
      <c r="H110" s="12">
        <v>2</v>
      </c>
      <c r="I110" s="12">
        <v>0</v>
      </c>
      <c r="J110" s="12">
        <v>1</v>
      </c>
      <c r="K110" s="12">
        <v>2</v>
      </c>
      <c r="L110" s="12">
        <v>0</v>
      </c>
      <c r="M110" s="12">
        <v>1</v>
      </c>
      <c r="N110" s="12">
        <v>1</v>
      </c>
      <c r="O110" s="12">
        <v>1</v>
      </c>
      <c r="P110" s="12">
        <v>3</v>
      </c>
      <c r="Q110" s="12">
        <v>9</v>
      </c>
      <c r="R110" s="12">
        <v>0</v>
      </c>
      <c r="S110" s="79"/>
      <c r="T110" s="85"/>
      <c r="U110" s="10">
        <v>0</v>
      </c>
      <c r="V110" s="10">
        <v>446.1</v>
      </c>
      <c r="W110" s="10">
        <v>443.8</v>
      </c>
      <c r="X110" s="10">
        <v>452.1</v>
      </c>
      <c r="Y110" s="10">
        <v>0</v>
      </c>
      <c r="Z110" s="10">
        <v>0</v>
      </c>
      <c r="AA110" s="10">
        <v>0</v>
      </c>
      <c r="AB110" s="10">
        <f t="shared" ref="AB110:AB111" si="18">U110+V110+W110+X110+Y110+Z110+AA110</f>
        <v>1342</v>
      </c>
      <c r="AC110" s="69">
        <v>2024</v>
      </c>
    </row>
    <row r="111" spans="1:33" ht="20.25" customHeight="1" x14ac:dyDescent="0.25">
      <c r="A111" s="28"/>
      <c r="B111" s="24">
        <v>0</v>
      </c>
      <c r="C111" s="12">
        <v>1</v>
      </c>
      <c r="D111" s="12">
        <v>1</v>
      </c>
      <c r="E111" s="12">
        <v>0</v>
      </c>
      <c r="F111" s="12">
        <v>7</v>
      </c>
      <c r="G111" s="12">
        <v>0</v>
      </c>
      <c r="H111" s="12">
        <v>2</v>
      </c>
      <c r="I111" s="12">
        <v>0</v>
      </c>
      <c r="J111" s="12">
        <v>1</v>
      </c>
      <c r="K111" s="12">
        <v>2</v>
      </c>
      <c r="L111" s="12">
        <v>0</v>
      </c>
      <c r="M111" s="12">
        <v>1</v>
      </c>
      <c r="N111" s="12" t="s">
        <v>37</v>
      </c>
      <c r="O111" s="12">
        <v>1</v>
      </c>
      <c r="P111" s="12">
        <v>3</v>
      </c>
      <c r="Q111" s="12">
        <v>9</v>
      </c>
      <c r="R111" s="12">
        <v>0</v>
      </c>
      <c r="S111" s="80"/>
      <c r="T111" s="84"/>
      <c r="U111" s="10">
        <v>0</v>
      </c>
      <c r="V111" s="10">
        <v>4.5</v>
      </c>
      <c r="W111" s="10">
        <v>4.5</v>
      </c>
      <c r="X111" s="10">
        <v>4.5999999999999996</v>
      </c>
      <c r="Y111" s="10">
        <v>0</v>
      </c>
      <c r="Z111" s="10">
        <v>0</v>
      </c>
      <c r="AA111" s="10">
        <v>0</v>
      </c>
      <c r="AB111" s="10">
        <f t="shared" si="18"/>
        <v>13.6</v>
      </c>
      <c r="AC111" s="69">
        <v>2024</v>
      </c>
    </row>
    <row r="112" spans="1:33" ht="37.5" x14ac:dyDescent="0.25">
      <c r="A112" s="28"/>
      <c r="B112" s="24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65" t="s">
        <v>41</v>
      </c>
      <c r="T112" s="66" t="s">
        <v>27</v>
      </c>
      <c r="U112" s="66">
        <v>52</v>
      </c>
      <c r="V112" s="66">
        <v>52</v>
      </c>
      <c r="W112" s="66">
        <v>52</v>
      </c>
      <c r="X112" s="66">
        <v>54</v>
      </c>
      <c r="Y112" s="66">
        <v>54</v>
      </c>
      <c r="Z112" s="66">
        <v>54</v>
      </c>
      <c r="AA112" s="66">
        <v>54</v>
      </c>
      <c r="AB112" s="66">
        <v>54</v>
      </c>
      <c r="AC112" s="66">
        <v>2027</v>
      </c>
    </row>
    <row r="113" spans="1:29" ht="58.5" customHeight="1" x14ac:dyDescent="0.25">
      <c r="A113" s="28"/>
      <c r="B113" s="26">
        <v>0</v>
      </c>
      <c r="C113" s="21">
        <v>1</v>
      </c>
      <c r="D113" s="21">
        <v>1</v>
      </c>
      <c r="E113" s="21">
        <v>0</v>
      </c>
      <c r="F113" s="21">
        <v>7</v>
      </c>
      <c r="G113" s="21">
        <v>0</v>
      </c>
      <c r="H113" s="21">
        <v>2</v>
      </c>
      <c r="I113" s="21">
        <v>0</v>
      </c>
      <c r="J113" s="21">
        <v>1</v>
      </c>
      <c r="K113" s="21">
        <v>2</v>
      </c>
      <c r="L113" s="21">
        <v>0</v>
      </c>
      <c r="M113" s="21">
        <v>1</v>
      </c>
      <c r="N113" s="21">
        <v>1</v>
      </c>
      <c r="O113" s="21">
        <v>0</v>
      </c>
      <c r="P113" s="21">
        <v>7</v>
      </c>
      <c r="Q113" s="21">
        <v>5</v>
      </c>
      <c r="R113" s="21">
        <v>0</v>
      </c>
      <c r="S113" s="121" t="s">
        <v>161</v>
      </c>
      <c r="T113" s="98" t="s">
        <v>12</v>
      </c>
      <c r="U113" s="19">
        <v>1936768.1</v>
      </c>
      <c r="V113" s="19">
        <v>2040281.8</v>
      </c>
      <c r="W113" s="19">
        <v>2523671.1</v>
      </c>
      <c r="X113" s="19">
        <v>3131823.8</v>
      </c>
      <c r="Y113" s="19">
        <v>3327014.5</v>
      </c>
      <c r="Z113" s="19">
        <v>3497110.3</v>
      </c>
      <c r="AA113" s="19">
        <v>3497110.3</v>
      </c>
      <c r="AB113" s="10">
        <f>U113+V113+W113+X113+Y113+Z113+AA113</f>
        <v>19953779.900000002</v>
      </c>
      <c r="AC113" s="69">
        <v>2027</v>
      </c>
    </row>
    <row r="114" spans="1:29" ht="73.5" customHeight="1" x14ac:dyDescent="0.25">
      <c r="A114" s="28"/>
      <c r="B114" s="26">
        <v>0</v>
      </c>
      <c r="C114" s="21">
        <v>1</v>
      </c>
      <c r="D114" s="21">
        <v>1</v>
      </c>
      <c r="E114" s="21">
        <v>1</v>
      </c>
      <c r="F114" s="21">
        <v>0</v>
      </c>
      <c r="G114" s="21">
        <v>0</v>
      </c>
      <c r="H114" s="21">
        <v>4</v>
      </c>
      <c r="I114" s="21">
        <v>0</v>
      </c>
      <c r="J114" s="21">
        <v>1</v>
      </c>
      <c r="K114" s="21">
        <v>2</v>
      </c>
      <c r="L114" s="21">
        <v>0</v>
      </c>
      <c r="M114" s="21">
        <v>1</v>
      </c>
      <c r="N114" s="21">
        <v>1</v>
      </c>
      <c r="O114" s="21">
        <v>0</v>
      </c>
      <c r="P114" s="21">
        <v>7</v>
      </c>
      <c r="Q114" s="21">
        <v>5</v>
      </c>
      <c r="R114" s="21">
        <v>0</v>
      </c>
      <c r="S114" s="121"/>
      <c r="T114" s="98"/>
      <c r="U114" s="19">
        <v>50.5</v>
      </c>
      <c r="V114" s="19">
        <v>17.5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0">
        <f>U114+V114+W114+X114+Y114+Z114+AA114</f>
        <v>68</v>
      </c>
      <c r="AC114" s="69">
        <v>2022</v>
      </c>
    </row>
    <row r="115" spans="1:29" ht="37.5" x14ac:dyDescent="0.25">
      <c r="A115" s="28"/>
      <c r="B115" s="24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65" t="s">
        <v>42</v>
      </c>
      <c r="T115" s="66" t="s">
        <v>27</v>
      </c>
      <c r="U115" s="66">
        <v>52</v>
      </c>
      <c r="V115" s="66">
        <v>52</v>
      </c>
      <c r="W115" s="66">
        <v>52</v>
      </c>
      <c r="X115" s="66">
        <v>54</v>
      </c>
      <c r="Y115" s="66">
        <v>54</v>
      </c>
      <c r="Z115" s="66">
        <v>54</v>
      </c>
      <c r="AA115" s="66">
        <v>54</v>
      </c>
      <c r="AB115" s="66">
        <v>54</v>
      </c>
      <c r="AC115" s="66">
        <v>2027</v>
      </c>
    </row>
    <row r="116" spans="1:29" ht="32.25" customHeight="1" x14ac:dyDescent="0.25">
      <c r="A116" s="28"/>
      <c r="B116" s="24">
        <v>0</v>
      </c>
      <c r="C116" s="12">
        <v>1</v>
      </c>
      <c r="D116" s="12">
        <v>1</v>
      </c>
      <c r="E116" s="12">
        <v>0</v>
      </c>
      <c r="F116" s="12">
        <v>7</v>
      </c>
      <c r="G116" s="12">
        <v>0</v>
      </c>
      <c r="H116" s="12">
        <v>2</v>
      </c>
      <c r="I116" s="12">
        <v>0</v>
      </c>
      <c r="J116" s="12">
        <v>1</v>
      </c>
      <c r="K116" s="12">
        <v>2</v>
      </c>
      <c r="L116" s="12">
        <v>0</v>
      </c>
      <c r="M116" s="12">
        <v>1</v>
      </c>
      <c r="N116" s="12" t="s">
        <v>239</v>
      </c>
      <c r="O116" s="12">
        <v>3</v>
      </c>
      <c r="P116" s="12">
        <v>0</v>
      </c>
      <c r="Q116" s="12">
        <v>3</v>
      </c>
      <c r="R116" s="12">
        <v>1</v>
      </c>
      <c r="S116" s="78" t="s">
        <v>124</v>
      </c>
      <c r="T116" s="83" t="s">
        <v>12</v>
      </c>
      <c r="U116" s="19">
        <v>139522.29999999999</v>
      </c>
      <c r="V116" s="19">
        <v>142256.5</v>
      </c>
      <c r="W116" s="19">
        <v>147751</v>
      </c>
      <c r="X116" s="19">
        <v>153375.6</v>
      </c>
      <c r="Y116" s="19">
        <v>0</v>
      </c>
      <c r="Z116" s="19">
        <v>0</v>
      </c>
      <c r="AA116" s="19">
        <v>0</v>
      </c>
      <c r="AB116" s="10">
        <f>U116+V116+W116+X116+Y116+Z116+AA116</f>
        <v>582905.4</v>
      </c>
      <c r="AC116" s="66">
        <v>2024</v>
      </c>
    </row>
    <row r="117" spans="1:29" ht="37.5" customHeight="1" x14ac:dyDescent="0.25">
      <c r="A117" s="28"/>
      <c r="B117" s="24">
        <v>0</v>
      </c>
      <c r="C117" s="12">
        <v>1</v>
      </c>
      <c r="D117" s="12">
        <v>1</v>
      </c>
      <c r="E117" s="12">
        <v>0</v>
      </c>
      <c r="F117" s="12">
        <v>7</v>
      </c>
      <c r="G117" s="12">
        <v>0</v>
      </c>
      <c r="H117" s="12">
        <v>2</v>
      </c>
      <c r="I117" s="12">
        <v>0</v>
      </c>
      <c r="J117" s="12">
        <v>1</v>
      </c>
      <c r="K117" s="12">
        <v>2</v>
      </c>
      <c r="L117" s="12" t="s">
        <v>244</v>
      </c>
      <c r="M117" s="12">
        <v>6</v>
      </c>
      <c r="N117" s="12">
        <v>5</v>
      </c>
      <c r="O117" s="12">
        <v>3</v>
      </c>
      <c r="P117" s="12">
        <v>0</v>
      </c>
      <c r="Q117" s="12">
        <v>3</v>
      </c>
      <c r="R117" s="12">
        <v>1</v>
      </c>
      <c r="S117" s="80"/>
      <c r="T117" s="84"/>
      <c r="U117" s="19">
        <v>0</v>
      </c>
      <c r="V117" s="19">
        <v>0</v>
      </c>
      <c r="W117" s="19">
        <v>0</v>
      </c>
      <c r="X117" s="19">
        <v>0</v>
      </c>
      <c r="Y117" s="19">
        <v>152802.70000000001</v>
      </c>
      <c r="Z117" s="19">
        <v>152802.70000000001</v>
      </c>
      <c r="AA117" s="19">
        <v>152802.70000000001</v>
      </c>
      <c r="AB117" s="10">
        <f>U117+V117+W117+X117+Y117+Z117+AA117</f>
        <v>458408.10000000003</v>
      </c>
      <c r="AC117" s="66">
        <v>2027</v>
      </c>
    </row>
    <row r="118" spans="1:29" ht="39" customHeight="1" x14ac:dyDescent="0.25">
      <c r="A118" s="28"/>
      <c r="B118" s="24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67" t="s">
        <v>121</v>
      </c>
      <c r="T118" s="69" t="s">
        <v>27</v>
      </c>
      <c r="U118" s="35">
        <v>1786</v>
      </c>
      <c r="V118" s="35">
        <v>1857</v>
      </c>
      <c r="W118" s="35">
        <v>1888</v>
      </c>
      <c r="X118" s="35">
        <v>1956</v>
      </c>
      <c r="Y118" s="35">
        <v>1956</v>
      </c>
      <c r="Z118" s="35">
        <v>1956</v>
      </c>
      <c r="AA118" s="35">
        <v>1956</v>
      </c>
      <c r="AB118" s="35">
        <v>1956</v>
      </c>
      <c r="AC118" s="66">
        <v>2027</v>
      </c>
    </row>
    <row r="119" spans="1:29" ht="39" customHeight="1" x14ac:dyDescent="0.25">
      <c r="A119" s="28"/>
      <c r="B119" s="24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67" t="s">
        <v>173</v>
      </c>
      <c r="T119" s="69" t="s">
        <v>24</v>
      </c>
      <c r="U119" s="35">
        <v>0</v>
      </c>
      <c r="V119" s="35">
        <v>1673</v>
      </c>
      <c r="W119" s="35">
        <v>1688</v>
      </c>
      <c r="X119" s="35">
        <v>1748</v>
      </c>
      <c r="Y119" s="35">
        <v>1790</v>
      </c>
      <c r="Z119" s="35">
        <v>1790</v>
      </c>
      <c r="AA119" s="35">
        <v>1790</v>
      </c>
      <c r="AB119" s="35">
        <f>U119+V119+W119+X119+Y119+Z119+AA119</f>
        <v>10479</v>
      </c>
      <c r="AC119" s="66">
        <v>2027</v>
      </c>
    </row>
    <row r="120" spans="1:29" ht="49.5" customHeight="1" x14ac:dyDescent="0.25">
      <c r="A120" s="28"/>
      <c r="B120" s="24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65" t="s">
        <v>125</v>
      </c>
      <c r="T120" s="66" t="s">
        <v>29</v>
      </c>
      <c r="U120" s="18">
        <v>1</v>
      </c>
      <c r="V120" s="18">
        <v>1</v>
      </c>
      <c r="W120" s="18">
        <v>1</v>
      </c>
      <c r="X120" s="18">
        <v>1</v>
      </c>
      <c r="Y120" s="18">
        <v>1</v>
      </c>
      <c r="Z120" s="18">
        <v>1</v>
      </c>
      <c r="AA120" s="18">
        <v>1</v>
      </c>
      <c r="AB120" s="18">
        <v>1</v>
      </c>
      <c r="AC120" s="66">
        <v>2027</v>
      </c>
    </row>
    <row r="121" spans="1:29" ht="56.25" customHeight="1" x14ac:dyDescent="0.25">
      <c r="A121" s="28"/>
      <c r="B121" s="24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65" t="s">
        <v>43</v>
      </c>
      <c r="T121" s="66" t="s">
        <v>16</v>
      </c>
      <c r="U121" s="8">
        <v>100</v>
      </c>
      <c r="V121" s="8">
        <v>100</v>
      </c>
      <c r="W121" s="8">
        <v>100</v>
      </c>
      <c r="X121" s="8">
        <v>100</v>
      </c>
      <c r="Y121" s="8">
        <v>100</v>
      </c>
      <c r="Z121" s="8">
        <v>100</v>
      </c>
      <c r="AA121" s="8">
        <v>100</v>
      </c>
      <c r="AB121" s="8">
        <v>100</v>
      </c>
      <c r="AC121" s="66">
        <v>2027</v>
      </c>
    </row>
    <row r="122" spans="1:29" ht="56.25" x14ac:dyDescent="0.25">
      <c r="A122" s="28"/>
      <c r="B122" s="24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65" t="s">
        <v>44</v>
      </c>
      <c r="T122" s="66" t="s">
        <v>16</v>
      </c>
      <c r="U122" s="8">
        <v>100</v>
      </c>
      <c r="V122" s="8">
        <v>100</v>
      </c>
      <c r="W122" s="8">
        <v>100</v>
      </c>
      <c r="X122" s="8">
        <v>100</v>
      </c>
      <c r="Y122" s="8">
        <v>100</v>
      </c>
      <c r="Z122" s="8">
        <v>100</v>
      </c>
      <c r="AA122" s="8">
        <v>100</v>
      </c>
      <c r="AB122" s="8">
        <v>100</v>
      </c>
      <c r="AC122" s="66">
        <v>2027</v>
      </c>
    </row>
    <row r="123" spans="1:29" ht="42" customHeight="1" x14ac:dyDescent="0.25">
      <c r="A123" s="28"/>
      <c r="B123" s="24">
        <v>0</v>
      </c>
      <c r="C123" s="12">
        <v>1</v>
      </c>
      <c r="D123" s="12">
        <v>1</v>
      </c>
      <c r="E123" s="12">
        <v>0</v>
      </c>
      <c r="F123" s="12">
        <v>7</v>
      </c>
      <c r="G123" s="12">
        <v>0</v>
      </c>
      <c r="H123" s="12">
        <v>2</v>
      </c>
      <c r="I123" s="12">
        <v>0</v>
      </c>
      <c r="J123" s="12">
        <v>1</v>
      </c>
      <c r="K123" s="12">
        <v>2</v>
      </c>
      <c r="L123" s="12">
        <v>0</v>
      </c>
      <c r="M123" s="12">
        <v>1</v>
      </c>
      <c r="N123" s="12">
        <v>9</v>
      </c>
      <c r="O123" s="12">
        <v>9</v>
      </c>
      <c r="P123" s="12">
        <v>9</v>
      </c>
      <c r="Q123" s="12">
        <v>9</v>
      </c>
      <c r="R123" s="12">
        <v>9</v>
      </c>
      <c r="S123" s="65" t="s">
        <v>181</v>
      </c>
      <c r="T123" s="69" t="s">
        <v>12</v>
      </c>
      <c r="U123" s="8">
        <v>0</v>
      </c>
      <c r="V123" s="19">
        <v>8578.5</v>
      </c>
      <c r="W123" s="19">
        <v>33387</v>
      </c>
      <c r="X123" s="19">
        <v>50605.7</v>
      </c>
      <c r="Y123" s="19">
        <v>36804</v>
      </c>
      <c r="Z123" s="19">
        <v>63048</v>
      </c>
      <c r="AA123" s="19">
        <v>63048</v>
      </c>
      <c r="AB123" s="10">
        <f>U123+V123+W123+X123+Y123+Z123+AA123</f>
        <v>255471.2</v>
      </c>
      <c r="AC123" s="66">
        <v>2027</v>
      </c>
    </row>
    <row r="124" spans="1:29" ht="43.5" customHeight="1" x14ac:dyDescent="0.25">
      <c r="A124" s="28"/>
      <c r="B124" s="24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77" t="s">
        <v>189</v>
      </c>
      <c r="T124" s="66" t="s">
        <v>27</v>
      </c>
      <c r="U124" s="37">
        <v>0</v>
      </c>
      <c r="V124" s="37">
        <v>27</v>
      </c>
      <c r="W124" s="37">
        <v>52</v>
      </c>
      <c r="X124" s="37">
        <v>54</v>
      </c>
      <c r="Y124" s="37">
        <v>54</v>
      </c>
      <c r="Z124" s="37">
        <v>54</v>
      </c>
      <c r="AA124" s="37">
        <v>54</v>
      </c>
      <c r="AB124" s="37">
        <v>54</v>
      </c>
      <c r="AC124" s="66">
        <v>2027</v>
      </c>
    </row>
    <row r="125" spans="1:29" ht="77.25" customHeight="1" x14ac:dyDescent="0.25">
      <c r="A125" s="28"/>
      <c r="B125" s="24">
        <v>0</v>
      </c>
      <c r="C125" s="12">
        <v>1</v>
      </c>
      <c r="D125" s="12">
        <v>1</v>
      </c>
      <c r="E125" s="12">
        <v>0</v>
      </c>
      <c r="F125" s="12">
        <v>7</v>
      </c>
      <c r="G125" s="12">
        <v>0</v>
      </c>
      <c r="H125" s="12">
        <v>2</v>
      </c>
      <c r="I125" s="12">
        <v>0</v>
      </c>
      <c r="J125" s="12">
        <v>1</v>
      </c>
      <c r="K125" s="12">
        <v>2</v>
      </c>
      <c r="L125" s="12">
        <v>0</v>
      </c>
      <c r="M125" s="12">
        <v>1</v>
      </c>
      <c r="N125" s="12" t="s">
        <v>120</v>
      </c>
      <c r="O125" s="12">
        <v>0</v>
      </c>
      <c r="P125" s="12">
        <v>5</v>
      </c>
      <c r="Q125" s="12">
        <v>0</v>
      </c>
      <c r="R125" s="12">
        <v>1</v>
      </c>
      <c r="S125" s="77" t="s">
        <v>248</v>
      </c>
      <c r="T125" s="69" t="s">
        <v>12</v>
      </c>
      <c r="U125" s="10">
        <v>0</v>
      </c>
      <c r="V125" s="10">
        <v>0</v>
      </c>
      <c r="W125" s="10">
        <v>0</v>
      </c>
      <c r="X125" s="10">
        <v>2239.5</v>
      </c>
      <c r="Y125" s="10">
        <v>0</v>
      </c>
      <c r="Z125" s="10">
        <v>0</v>
      </c>
      <c r="AA125" s="10">
        <v>0</v>
      </c>
      <c r="AB125" s="10">
        <f>SUM(U125:AA125)</f>
        <v>2239.5</v>
      </c>
      <c r="AC125" s="66">
        <v>2024</v>
      </c>
    </row>
    <row r="126" spans="1:29" ht="74.25" customHeight="1" x14ac:dyDescent="0.25">
      <c r="A126" s="28"/>
      <c r="B126" s="24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65" t="s">
        <v>250</v>
      </c>
      <c r="T126" s="66" t="s">
        <v>27</v>
      </c>
      <c r="U126" s="37">
        <v>0</v>
      </c>
      <c r="V126" s="37">
        <v>0</v>
      </c>
      <c r="W126" s="37">
        <v>0</v>
      </c>
      <c r="X126" s="37">
        <v>54</v>
      </c>
      <c r="Y126" s="37">
        <v>0</v>
      </c>
      <c r="Z126" s="37">
        <v>0</v>
      </c>
      <c r="AA126" s="37">
        <v>0</v>
      </c>
      <c r="AB126" s="18">
        <f>SUM(U126:AA126)</f>
        <v>54</v>
      </c>
      <c r="AC126" s="66">
        <v>2024</v>
      </c>
    </row>
    <row r="127" spans="1:29" ht="74.25" customHeight="1" x14ac:dyDescent="0.25">
      <c r="A127" s="28"/>
      <c r="B127" s="24">
        <v>0</v>
      </c>
      <c r="C127" s="12">
        <v>0</v>
      </c>
      <c r="D127" s="12">
        <v>0</v>
      </c>
      <c r="E127" s="12">
        <v>0</v>
      </c>
      <c r="F127" s="12">
        <v>7</v>
      </c>
      <c r="G127" s="12">
        <v>0</v>
      </c>
      <c r="H127" s="12">
        <v>2</v>
      </c>
      <c r="I127" s="12">
        <v>0</v>
      </c>
      <c r="J127" s="12">
        <v>1</v>
      </c>
      <c r="K127" s="12">
        <v>2</v>
      </c>
      <c r="L127" s="12" t="s">
        <v>47</v>
      </c>
      <c r="M127" s="12">
        <v>1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6" t="s">
        <v>154</v>
      </c>
      <c r="T127" s="66" t="s">
        <v>12</v>
      </c>
      <c r="U127" s="14">
        <f>U129+U130+U132+U133</f>
        <v>282549.40000000002</v>
      </c>
      <c r="V127" s="14">
        <f t="shared" ref="V127:AA127" si="19">V129+V130+V132+V133</f>
        <v>3000</v>
      </c>
      <c r="W127" s="14">
        <f t="shared" si="19"/>
        <v>1500</v>
      </c>
      <c r="X127" s="14">
        <f t="shared" si="19"/>
        <v>0</v>
      </c>
      <c r="Y127" s="14">
        <f t="shared" si="19"/>
        <v>0</v>
      </c>
      <c r="Z127" s="14">
        <f t="shared" si="19"/>
        <v>0</v>
      </c>
      <c r="AA127" s="14">
        <f t="shared" si="19"/>
        <v>0</v>
      </c>
      <c r="AB127" s="14">
        <f>SUM(U127:AA127)</f>
        <v>287049.40000000002</v>
      </c>
      <c r="AC127" s="7">
        <v>2023</v>
      </c>
    </row>
    <row r="128" spans="1:29" ht="37.5" x14ac:dyDescent="0.25">
      <c r="A128" s="28"/>
      <c r="B128" s="24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65" t="s">
        <v>45</v>
      </c>
      <c r="T128" s="66" t="s">
        <v>16</v>
      </c>
      <c r="U128" s="8">
        <v>69.2</v>
      </c>
      <c r="V128" s="8">
        <v>69.2</v>
      </c>
      <c r="W128" s="8">
        <v>69.2</v>
      </c>
      <c r="X128" s="8">
        <v>0</v>
      </c>
      <c r="Y128" s="8">
        <v>0</v>
      </c>
      <c r="Z128" s="8">
        <v>0</v>
      </c>
      <c r="AA128" s="8">
        <v>0</v>
      </c>
      <c r="AB128" s="8">
        <v>69.2</v>
      </c>
      <c r="AC128" s="66">
        <v>2023</v>
      </c>
    </row>
    <row r="129" spans="1:29" ht="39.75" customHeight="1" x14ac:dyDescent="0.25">
      <c r="A129" s="28"/>
      <c r="B129" s="24">
        <v>0</v>
      </c>
      <c r="C129" s="12">
        <v>1</v>
      </c>
      <c r="D129" s="12">
        <v>1</v>
      </c>
      <c r="E129" s="12">
        <v>0</v>
      </c>
      <c r="F129" s="12">
        <v>7</v>
      </c>
      <c r="G129" s="12">
        <v>0</v>
      </c>
      <c r="H129" s="12">
        <v>2</v>
      </c>
      <c r="I129" s="12">
        <v>0</v>
      </c>
      <c r="J129" s="12">
        <v>1</v>
      </c>
      <c r="K129" s="12">
        <v>2</v>
      </c>
      <c r="L129" s="12" t="s">
        <v>47</v>
      </c>
      <c r="M129" s="12">
        <v>1</v>
      </c>
      <c r="N129" s="12" t="s">
        <v>37</v>
      </c>
      <c r="O129" s="12">
        <v>0</v>
      </c>
      <c r="P129" s="12">
        <v>3</v>
      </c>
      <c r="Q129" s="12">
        <v>9</v>
      </c>
      <c r="R129" s="12">
        <v>0</v>
      </c>
      <c r="S129" s="111" t="s">
        <v>152</v>
      </c>
      <c r="T129" s="87" t="s">
        <v>12</v>
      </c>
      <c r="U129" s="10">
        <v>600</v>
      </c>
      <c r="V129" s="10">
        <v>600</v>
      </c>
      <c r="W129" s="10">
        <v>300</v>
      </c>
      <c r="X129" s="10">
        <v>0</v>
      </c>
      <c r="Y129" s="10">
        <v>0</v>
      </c>
      <c r="Z129" s="10">
        <v>0</v>
      </c>
      <c r="AA129" s="10">
        <v>0</v>
      </c>
      <c r="AB129" s="10">
        <f>U129+V129+W129+X129+Y129+Z129+AA129</f>
        <v>1500</v>
      </c>
      <c r="AC129" s="66">
        <v>2023</v>
      </c>
    </row>
    <row r="130" spans="1:29" ht="38.25" customHeight="1" x14ac:dyDescent="0.25">
      <c r="A130" s="28"/>
      <c r="B130" s="24">
        <v>0</v>
      </c>
      <c r="C130" s="12">
        <v>1</v>
      </c>
      <c r="D130" s="12">
        <v>1</v>
      </c>
      <c r="E130" s="12">
        <v>0</v>
      </c>
      <c r="F130" s="12">
        <v>7</v>
      </c>
      <c r="G130" s="12">
        <v>0</v>
      </c>
      <c r="H130" s="12">
        <v>2</v>
      </c>
      <c r="I130" s="12">
        <v>0</v>
      </c>
      <c r="J130" s="12">
        <v>1</v>
      </c>
      <c r="K130" s="12">
        <v>2</v>
      </c>
      <c r="L130" s="12" t="s">
        <v>47</v>
      </c>
      <c r="M130" s="12">
        <v>1</v>
      </c>
      <c r="N130" s="12">
        <v>1</v>
      </c>
      <c r="O130" s="12">
        <v>0</v>
      </c>
      <c r="P130" s="12">
        <v>3</v>
      </c>
      <c r="Q130" s="12">
        <v>9</v>
      </c>
      <c r="R130" s="12">
        <v>0</v>
      </c>
      <c r="S130" s="111"/>
      <c r="T130" s="87"/>
      <c r="U130" s="10">
        <v>2400</v>
      </c>
      <c r="V130" s="10">
        <v>2400</v>
      </c>
      <c r="W130" s="10">
        <v>1200</v>
      </c>
      <c r="X130" s="10">
        <v>0</v>
      </c>
      <c r="Y130" s="10">
        <v>0</v>
      </c>
      <c r="Z130" s="10">
        <v>0</v>
      </c>
      <c r="AA130" s="10">
        <v>0</v>
      </c>
      <c r="AB130" s="10">
        <f>U130+V130+W130+X130+Y130+Z130+AA130</f>
        <v>6000</v>
      </c>
      <c r="AC130" s="66">
        <v>2023</v>
      </c>
    </row>
    <row r="131" spans="1:29" ht="58.5" customHeight="1" x14ac:dyDescent="0.25">
      <c r="A131" s="28"/>
      <c r="B131" s="24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65" t="s">
        <v>156</v>
      </c>
      <c r="T131" s="66" t="s">
        <v>27</v>
      </c>
      <c r="U131" s="18">
        <v>2</v>
      </c>
      <c r="V131" s="18">
        <v>1</v>
      </c>
      <c r="W131" s="18">
        <v>1</v>
      </c>
      <c r="X131" s="18">
        <v>0</v>
      </c>
      <c r="Y131" s="18">
        <v>0</v>
      </c>
      <c r="Z131" s="18">
        <v>0</v>
      </c>
      <c r="AA131" s="18">
        <v>0</v>
      </c>
      <c r="AB131" s="18">
        <f>SUM(U131:AA131)</f>
        <v>4</v>
      </c>
      <c r="AC131" s="66">
        <v>2023</v>
      </c>
    </row>
    <row r="132" spans="1:29" ht="21.75" customHeight="1" x14ac:dyDescent="0.25">
      <c r="A132" s="28"/>
      <c r="B132" s="24">
        <v>0</v>
      </c>
      <c r="C132" s="12">
        <v>4</v>
      </c>
      <c r="D132" s="12">
        <v>3</v>
      </c>
      <c r="E132" s="12">
        <v>0</v>
      </c>
      <c r="F132" s="12">
        <v>7</v>
      </c>
      <c r="G132" s="12">
        <v>0</v>
      </c>
      <c r="H132" s="12">
        <v>2</v>
      </c>
      <c r="I132" s="12">
        <v>0</v>
      </c>
      <c r="J132" s="12">
        <v>1</v>
      </c>
      <c r="K132" s="12">
        <v>2</v>
      </c>
      <c r="L132" s="12" t="s">
        <v>122</v>
      </c>
      <c r="M132" s="12">
        <v>1</v>
      </c>
      <c r="N132" s="12">
        <v>1</v>
      </c>
      <c r="O132" s="12">
        <v>0</v>
      </c>
      <c r="P132" s="12">
        <v>1</v>
      </c>
      <c r="Q132" s="12">
        <v>6</v>
      </c>
      <c r="R132" s="12">
        <v>2</v>
      </c>
      <c r="S132" s="107" t="s">
        <v>153</v>
      </c>
      <c r="T132" s="87" t="s">
        <v>12</v>
      </c>
      <c r="U132" s="10">
        <v>279279.40000000002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f>U132+V132+W132+X132+Y132+Z132+AA132</f>
        <v>279279.40000000002</v>
      </c>
      <c r="AC132" s="66">
        <v>2021</v>
      </c>
    </row>
    <row r="133" spans="1:29" ht="20.25" customHeight="1" x14ac:dyDescent="0.25">
      <c r="A133" s="28"/>
      <c r="B133" s="24">
        <v>0</v>
      </c>
      <c r="C133" s="12">
        <v>4</v>
      </c>
      <c r="D133" s="12">
        <v>3</v>
      </c>
      <c r="E133" s="12">
        <v>0</v>
      </c>
      <c r="F133" s="12">
        <v>7</v>
      </c>
      <c r="G133" s="12">
        <v>0</v>
      </c>
      <c r="H133" s="12">
        <v>2</v>
      </c>
      <c r="I133" s="12">
        <v>0</v>
      </c>
      <c r="J133" s="12">
        <v>1</v>
      </c>
      <c r="K133" s="12">
        <v>2</v>
      </c>
      <c r="L133" s="12" t="s">
        <v>122</v>
      </c>
      <c r="M133" s="12">
        <v>1</v>
      </c>
      <c r="N133" s="12">
        <v>0</v>
      </c>
      <c r="O133" s="12">
        <v>0</v>
      </c>
      <c r="P133" s="12">
        <v>0</v>
      </c>
      <c r="Q133" s="12">
        <v>0</v>
      </c>
      <c r="R133" s="12">
        <v>2</v>
      </c>
      <c r="S133" s="107"/>
      <c r="T133" s="87"/>
      <c r="U133" s="10">
        <v>270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f>U133+V133+W133+X133+Y133+Z133+AA133</f>
        <v>270</v>
      </c>
      <c r="AC133" s="66">
        <v>2021</v>
      </c>
    </row>
    <row r="134" spans="1:29" ht="54" customHeight="1" x14ac:dyDescent="0.25">
      <c r="A134" s="28"/>
      <c r="B134" s="24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65" t="s">
        <v>46</v>
      </c>
      <c r="T134" s="66" t="s">
        <v>34</v>
      </c>
      <c r="U134" s="18">
        <v>1224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1224</v>
      </c>
      <c r="AC134" s="66">
        <v>2021</v>
      </c>
    </row>
    <row r="135" spans="1:29" ht="38.25" customHeight="1" x14ac:dyDescent="0.25">
      <c r="A135" s="28"/>
      <c r="B135" s="24">
        <v>0</v>
      </c>
      <c r="C135" s="12">
        <v>1</v>
      </c>
      <c r="D135" s="12">
        <v>1</v>
      </c>
      <c r="E135" s="12">
        <v>0</v>
      </c>
      <c r="F135" s="12">
        <v>7</v>
      </c>
      <c r="G135" s="12">
        <v>0</v>
      </c>
      <c r="H135" s="12">
        <v>9</v>
      </c>
      <c r="I135" s="12">
        <v>0</v>
      </c>
      <c r="J135" s="12">
        <v>1</v>
      </c>
      <c r="K135" s="12">
        <v>2</v>
      </c>
      <c r="L135" s="12">
        <v>0</v>
      </c>
      <c r="M135" s="12">
        <v>3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3" t="s">
        <v>48</v>
      </c>
      <c r="T135" s="66" t="s">
        <v>12</v>
      </c>
      <c r="U135" s="14">
        <f>U138+U140+U142</f>
        <v>155</v>
      </c>
      <c r="V135" s="14">
        <f t="shared" ref="V135:AA135" si="20">V138+V140+V142</f>
        <v>159.4</v>
      </c>
      <c r="W135" s="14">
        <f t="shared" si="20"/>
        <v>277</v>
      </c>
      <c r="X135" s="14">
        <f t="shared" si="20"/>
        <v>277</v>
      </c>
      <c r="Y135" s="14">
        <f t="shared" si="20"/>
        <v>277</v>
      </c>
      <c r="Z135" s="14">
        <f t="shared" si="20"/>
        <v>277</v>
      </c>
      <c r="AA135" s="14">
        <f t="shared" si="20"/>
        <v>277</v>
      </c>
      <c r="AB135" s="14">
        <f>SUM(U135:AA135)</f>
        <v>1699.4</v>
      </c>
      <c r="AC135" s="66">
        <v>2027</v>
      </c>
    </row>
    <row r="136" spans="1:29" ht="37.5" x14ac:dyDescent="0.25">
      <c r="A136" s="28"/>
      <c r="B136" s="24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65" t="s">
        <v>49</v>
      </c>
      <c r="T136" s="66" t="s">
        <v>16</v>
      </c>
      <c r="U136" s="8">
        <v>95.8</v>
      </c>
      <c r="V136" s="8">
        <v>99.5</v>
      </c>
      <c r="W136" s="8">
        <v>99.5</v>
      </c>
      <c r="X136" s="8">
        <v>99.5</v>
      </c>
      <c r="Y136" s="8">
        <v>99.5</v>
      </c>
      <c r="Z136" s="8">
        <v>99.5</v>
      </c>
      <c r="AA136" s="8">
        <v>99.5</v>
      </c>
      <c r="AB136" s="8">
        <v>99.5</v>
      </c>
      <c r="AC136" s="66">
        <v>2027</v>
      </c>
    </row>
    <row r="137" spans="1:29" ht="39.75" customHeight="1" x14ac:dyDescent="0.25">
      <c r="A137" s="28"/>
      <c r="B137" s="24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65" t="s">
        <v>50</v>
      </c>
      <c r="T137" s="66" t="s">
        <v>16</v>
      </c>
      <c r="U137" s="8">
        <v>96.4</v>
      </c>
      <c r="V137" s="8">
        <v>97.9</v>
      </c>
      <c r="W137" s="8">
        <v>97.9</v>
      </c>
      <c r="X137" s="8">
        <v>97.9</v>
      </c>
      <c r="Y137" s="8">
        <v>97.9</v>
      </c>
      <c r="Z137" s="8">
        <v>97.9</v>
      </c>
      <c r="AA137" s="8">
        <v>97.9</v>
      </c>
      <c r="AB137" s="8">
        <v>97.9</v>
      </c>
      <c r="AC137" s="66">
        <v>2027</v>
      </c>
    </row>
    <row r="138" spans="1:29" ht="37.5" x14ac:dyDescent="0.25">
      <c r="A138" s="28"/>
      <c r="B138" s="24">
        <v>0</v>
      </c>
      <c r="C138" s="12">
        <v>1</v>
      </c>
      <c r="D138" s="12">
        <v>1</v>
      </c>
      <c r="E138" s="12">
        <v>0</v>
      </c>
      <c r="F138" s="12">
        <v>7</v>
      </c>
      <c r="G138" s="12">
        <v>0</v>
      </c>
      <c r="H138" s="12">
        <v>9</v>
      </c>
      <c r="I138" s="12">
        <v>0</v>
      </c>
      <c r="J138" s="12">
        <v>1</v>
      </c>
      <c r="K138" s="12">
        <v>2</v>
      </c>
      <c r="L138" s="12">
        <v>0</v>
      </c>
      <c r="M138" s="12">
        <v>3</v>
      </c>
      <c r="N138" s="12">
        <v>9</v>
      </c>
      <c r="O138" s="12">
        <v>9</v>
      </c>
      <c r="P138" s="12">
        <v>9</v>
      </c>
      <c r="Q138" s="12">
        <v>9</v>
      </c>
      <c r="R138" s="12">
        <v>9</v>
      </c>
      <c r="S138" s="65" t="s">
        <v>51</v>
      </c>
      <c r="T138" s="66" t="s">
        <v>12</v>
      </c>
      <c r="U138" s="10">
        <v>70</v>
      </c>
      <c r="V138" s="10">
        <v>74.400000000000006</v>
      </c>
      <c r="W138" s="10">
        <v>74</v>
      </c>
      <c r="X138" s="10">
        <v>74</v>
      </c>
      <c r="Y138" s="10">
        <v>74</v>
      </c>
      <c r="Z138" s="10">
        <v>74</v>
      </c>
      <c r="AA138" s="10">
        <v>74</v>
      </c>
      <c r="AB138" s="10">
        <f>U138+V138+W138+X138+Y138+Z138+AA138</f>
        <v>514.4</v>
      </c>
      <c r="AC138" s="66">
        <v>2027</v>
      </c>
    </row>
    <row r="139" spans="1:29" ht="39.75" customHeight="1" x14ac:dyDescent="0.25">
      <c r="A139" s="28"/>
      <c r="B139" s="24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65" t="s">
        <v>52</v>
      </c>
      <c r="T139" s="66" t="s">
        <v>27</v>
      </c>
      <c r="U139" s="66">
        <v>13</v>
      </c>
      <c r="V139" s="66">
        <v>14</v>
      </c>
      <c r="W139" s="66">
        <v>14</v>
      </c>
      <c r="X139" s="66">
        <v>14</v>
      </c>
      <c r="Y139" s="66">
        <v>14</v>
      </c>
      <c r="Z139" s="66">
        <v>14</v>
      </c>
      <c r="AA139" s="66">
        <v>14</v>
      </c>
      <c r="AB139" s="66">
        <v>14</v>
      </c>
      <c r="AC139" s="66">
        <v>2027</v>
      </c>
    </row>
    <row r="140" spans="1:29" ht="37.5" x14ac:dyDescent="0.25">
      <c r="A140" s="28"/>
      <c r="B140" s="24">
        <v>0</v>
      </c>
      <c r="C140" s="12">
        <v>1</v>
      </c>
      <c r="D140" s="12">
        <v>1</v>
      </c>
      <c r="E140" s="12">
        <v>0</v>
      </c>
      <c r="F140" s="12">
        <v>7</v>
      </c>
      <c r="G140" s="12">
        <v>0</v>
      </c>
      <c r="H140" s="12">
        <v>9</v>
      </c>
      <c r="I140" s="12">
        <v>0</v>
      </c>
      <c r="J140" s="12">
        <v>1</v>
      </c>
      <c r="K140" s="12">
        <v>2</v>
      </c>
      <c r="L140" s="12">
        <v>0</v>
      </c>
      <c r="M140" s="12">
        <v>3</v>
      </c>
      <c r="N140" s="12">
        <v>9</v>
      </c>
      <c r="O140" s="12">
        <v>9</v>
      </c>
      <c r="P140" s="12">
        <v>9</v>
      </c>
      <c r="Q140" s="12">
        <v>9</v>
      </c>
      <c r="R140" s="12">
        <v>9</v>
      </c>
      <c r="S140" s="65" t="s">
        <v>53</v>
      </c>
      <c r="T140" s="66" t="s">
        <v>12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f>U140+V140+W140+X140+Y140+Z140</f>
        <v>0</v>
      </c>
      <c r="AC140" s="66">
        <v>2027</v>
      </c>
    </row>
    <row r="141" spans="1:29" ht="37.5" x14ac:dyDescent="0.25">
      <c r="A141" s="28"/>
      <c r="B141" s="24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77" t="s">
        <v>123</v>
      </c>
      <c r="T141" s="66" t="s">
        <v>27</v>
      </c>
      <c r="U141" s="66">
        <v>26</v>
      </c>
      <c r="V141" s="66">
        <v>34</v>
      </c>
      <c r="W141" s="66">
        <v>34</v>
      </c>
      <c r="X141" s="66">
        <v>34</v>
      </c>
      <c r="Y141" s="66">
        <v>34</v>
      </c>
      <c r="Z141" s="66">
        <v>34</v>
      </c>
      <c r="AA141" s="66">
        <v>34</v>
      </c>
      <c r="AB141" s="66">
        <v>34</v>
      </c>
      <c r="AC141" s="66">
        <v>2027</v>
      </c>
    </row>
    <row r="142" spans="1:29" x14ac:dyDescent="0.25">
      <c r="A142" s="28"/>
      <c r="B142" s="24">
        <v>0</v>
      </c>
      <c r="C142" s="12">
        <v>1</v>
      </c>
      <c r="D142" s="12">
        <v>1</v>
      </c>
      <c r="E142" s="12">
        <v>0</v>
      </c>
      <c r="F142" s="12">
        <v>7</v>
      </c>
      <c r="G142" s="12">
        <v>0</v>
      </c>
      <c r="H142" s="12">
        <v>9</v>
      </c>
      <c r="I142" s="12">
        <v>0</v>
      </c>
      <c r="J142" s="12">
        <v>1</v>
      </c>
      <c r="K142" s="12">
        <v>2</v>
      </c>
      <c r="L142" s="12">
        <v>0</v>
      </c>
      <c r="M142" s="12">
        <v>3</v>
      </c>
      <c r="N142" s="12">
        <v>9</v>
      </c>
      <c r="O142" s="12">
        <v>9</v>
      </c>
      <c r="P142" s="12">
        <v>9</v>
      </c>
      <c r="Q142" s="12">
        <v>9</v>
      </c>
      <c r="R142" s="12">
        <v>9</v>
      </c>
      <c r="S142" s="65" t="s">
        <v>54</v>
      </c>
      <c r="T142" s="66" t="s">
        <v>12</v>
      </c>
      <c r="U142" s="10">
        <v>85</v>
      </c>
      <c r="V142" s="10">
        <v>85</v>
      </c>
      <c r="W142" s="10">
        <v>203</v>
      </c>
      <c r="X142" s="10">
        <v>203</v>
      </c>
      <c r="Y142" s="10">
        <v>203</v>
      </c>
      <c r="Z142" s="10">
        <v>203</v>
      </c>
      <c r="AA142" s="10">
        <v>203</v>
      </c>
      <c r="AB142" s="10">
        <f>U142+V142+W142+X142+Y142+Z142+AA142</f>
        <v>1185</v>
      </c>
      <c r="AC142" s="66">
        <v>2027</v>
      </c>
    </row>
    <row r="143" spans="1:29" ht="39" customHeight="1" x14ac:dyDescent="0.25">
      <c r="A143" s="28"/>
      <c r="B143" s="24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65" t="s">
        <v>55</v>
      </c>
      <c r="T143" s="66" t="s">
        <v>16</v>
      </c>
      <c r="U143" s="8">
        <v>11.5</v>
      </c>
      <c r="V143" s="8">
        <v>11</v>
      </c>
      <c r="W143" s="8">
        <v>6.7</v>
      </c>
      <c r="X143" s="8">
        <v>15.7</v>
      </c>
      <c r="Y143" s="8">
        <v>8</v>
      </c>
      <c r="Z143" s="8">
        <v>8</v>
      </c>
      <c r="AA143" s="8">
        <v>8</v>
      </c>
      <c r="AB143" s="8">
        <v>8</v>
      </c>
      <c r="AC143" s="66">
        <v>2027</v>
      </c>
    </row>
    <row r="144" spans="1:29" x14ac:dyDescent="0.25">
      <c r="A144" s="28"/>
      <c r="B144" s="24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65" t="s">
        <v>56</v>
      </c>
      <c r="T144" s="66" t="s">
        <v>24</v>
      </c>
      <c r="U144" s="18">
        <v>1150</v>
      </c>
      <c r="V144" s="18">
        <v>1150</v>
      </c>
      <c r="W144" s="18">
        <v>1150</v>
      </c>
      <c r="X144" s="18">
        <v>1150</v>
      </c>
      <c r="Y144" s="18">
        <v>1150</v>
      </c>
      <c r="Z144" s="18">
        <v>1150</v>
      </c>
      <c r="AA144" s="18">
        <v>1150</v>
      </c>
      <c r="AB144" s="18">
        <f>SUM(U144:AA144)</f>
        <v>8050</v>
      </c>
      <c r="AC144" s="66">
        <v>2027</v>
      </c>
    </row>
    <row r="145" spans="1:31" ht="37.5" x14ac:dyDescent="0.25">
      <c r="A145" s="28"/>
      <c r="B145" s="24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65" t="s">
        <v>163</v>
      </c>
      <c r="T145" s="66" t="s">
        <v>24</v>
      </c>
      <c r="U145" s="18">
        <v>20</v>
      </c>
      <c r="V145" s="18">
        <v>20</v>
      </c>
      <c r="W145" s="18">
        <v>20</v>
      </c>
      <c r="X145" s="18">
        <v>20</v>
      </c>
      <c r="Y145" s="18">
        <v>20</v>
      </c>
      <c r="Z145" s="18">
        <v>20</v>
      </c>
      <c r="AA145" s="18">
        <v>20</v>
      </c>
      <c r="AB145" s="18">
        <f>SUM(U145:AA145)</f>
        <v>140</v>
      </c>
      <c r="AC145" s="66">
        <v>2027</v>
      </c>
    </row>
    <row r="146" spans="1:31" ht="56.25" x14ac:dyDescent="0.25">
      <c r="A146" s="28"/>
      <c r="B146" s="24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65" t="s">
        <v>57</v>
      </c>
      <c r="T146" s="66" t="s">
        <v>24</v>
      </c>
      <c r="U146" s="18">
        <v>2300</v>
      </c>
      <c r="V146" s="18">
        <v>2360</v>
      </c>
      <c r="W146" s="18">
        <v>2500</v>
      </c>
      <c r="X146" s="18">
        <v>2500</v>
      </c>
      <c r="Y146" s="18">
        <v>2500</v>
      </c>
      <c r="Z146" s="18">
        <v>2500</v>
      </c>
      <c r="AA146" s="18">
        <v>2500</v>
      </c>
      <c r="AB146" s="18">
        <v>2500</v>
      </c>
      <c r="AC146" s="66">
        <v>2027</v>
      </c>
    </row>
    <row r="147" spans="1:31" ht="23.25" customHeight="1" x14ac:dyDescent="0.25">
      <c r="A147" s="28"/>
      <c r="B147" s="24">
        <v>0</v>
      </c>
      <c r="C147" s="12">
        <v>1</v>
      </c>
      <c r="D147" s="12">
        <v>1</v>
      </c>
      <c r="E147" s="12">
        <v>0</v>
      </c>
      <c r="F147" s="12">
        <v>7</v>
      </c>
      <c r="G147" s="12">
        <v>0</v>
      </c>
      <c r="H147" s="12">
        <v>0</v>
      </c>
      <c r="I147" s="12">
        <v>0</v>
      </c>
      <c r="J147" s="12">
        <v>1</v>
      </c>
      <c r="K147" s="12">
        <v>2</v>
      </c>
      <c r="L147" s="12">
        <v>0</v>
      </c>
      <c r="M147" s="12">
        <v>4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3" t="s">
        <v>58</v>
      </c>
      <c r="T147" s="66" t="s">
        <v>12</v>
      </c>
      <c r="U147" s="14">
        <f>U149+U150+U152</f>
        <v>241466.8</v>
      </c>
      <c r="V147" s="14">
        <f t="shared" ref="V147" si="21">V149+V150+V152</f>
        <v>255779.7</v>
      </c>
      <c r="W147" s="14">
        <f>W149+W150+W152+W154</f>
        <v>287589.10000000003</v>
      </c>
      <c r="X147" s="14">
        <f t="shared" ref="X147:AA147" si="22">X149+X150+X152+X154</f>
        <v>288225.09999999998</v>
      </c>
      <c r="Y147" s="14">
        <f t="shared" si="22"/>
        <v>281166.90000000002</v>
      </c>
      <c r="Z147" s="14">
        <f t="shared" si="22"/>
        <v>275473.3</v>
      </c>
      <c r="AA147" s="14">
        <f t="shared" si="22"/>
        <v>275473.3</v>
      </c>
      <c r="AB147" s="14">
        <f>SUM(U147:AA147)</f>
        <v>1905174.2000000002</v>
      </c>
      <c r="AC147" s="7">
        <v>2027</v>
      </c>
    </row>
    <row r="148" spans="1:31" ht="37.5" x14ac:dyDescent="0.25">
      <c r="A148" s="28"/>
      <c r="B148" s="24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65" t="s">
        <v>59</v>
      </c>
      <c r="T148" s="66" t="s">
        <v>16</v>
      </c>
      <c r="U148" s="8">
        <v>80.3</v>
      </c>
      <c r="V148" s="8">
        <v>80.3</v>
      </c>
      <c r="W148" s="8">
        <v>83.4</v>
      </c>
      <c r="X148" s="8">
        <v>83.4</v>
      </c>
      <c r="Y148" s="8">
        <v>83.4</v>
      </c>
      <c r="Z148" s="8">
        <v>83.4</v>
      </c>
      <c r="AA148" s="8">
        <v>83.4</v>
      </c>
      <c r="AB148" s="8">
        <v>83.4</v>
      </c>
      <c r="AC148" s="66">
        <v>2027</v>
      </c>
    </row>
    <row r="149" spans="1:31" ht="25.5" customHeight="1" x14ac:dyDescent="0.25">
      <c r="A149" s="28"/>
      <c r="B149" s="26">
        <v>0</v>
      </c>
      <c r="C149" s="21">
        <v>1</v>
      </c>
      <c r="D149" s="21">
        <v>1</v>
      </c>
      <c r="E149" s="21">
        <v>0</v>
      </c>
      <c r="F149" s="21">
        <v>7</v>
      </c>
      <c r="G149" s="21">
        <v>0</v>
      </c>
      <c r="H149" s="21">
        <v>2</v>
      </c>
      <c r="I149" s="21">
        <v>0</v>
      </c>
      <c r="J149" s="21">
        <v>1</v>
      </c>
      <c r="K149" s="21">
        <v>2</v>
      </c>
      <c r="L149" s="21">
        <v>0</v>
      </c>
      <c r="M149" s="21">
        <v>4</v>
      </c>
      <c r="N149" s="21" t="s">
        <v>120</v>
      </c>
      <c r="O149" s="21">
        <v>3</v>
      </c>
      <c r="P149" s="21">
        <v>0</v>
      </c>
      <c r="Q149" s="21">
        <v>4</v>
      </c>
      <c r="R149" s="21">
        <v>1</v>
      </c>
      <c r="S149" s="86" t="s">
        <v>60</v>
      </c>
      <c r="T149" s="87" t="s">
        <v>12</v>
      </c>
      <c r="U149" s="10">
        <v>20079.3</v>
      </c>
      <c r="V149" s="10">
        <v>25444.7</v>
      </c>
      <c r="W149" s="10">
        <v>27481.3</v>
      </c>
      <c r="X149" s="10">
        <v>28823</v>
      </c>
      <c r="Y149" s="10">
        <v>28116.7</v>
      </c>
      <c r="Z149" s="10">
        <v>27547.3</v>
      </c>
      <c r="AA149" s="10">
        <v>27547.3</v>
      </c>
      <c r="AB149" s="10">
        <f>U149+V149+W149+X149+Y149+Z149+AA149</f>
        <v>185039.59999999998</v>
      </c>
      <c r="AC149" s="66">
        <v>2027</v>
      </c>
    </row>
    <row r="150" spans="1:31" x14ac:dyDescent="0.25">
      <c r="A150" s="28"/>
      <c r="B150" s="26">
        <v>0</v>
      </c>
      <c r="C150" s="21">
        <v>1</v>
      </c>
      <c r="D150" s="21">
        <v>1</v>
      </c>
      <c r="E150" s="21">
        <v>0</v>
      </c>
      <c r="F150" s="21">
        <v>7</v>
      </c>
      <c r="G150" s="21">
        <v>0</v>
      </c>
      <c r="H150" s="21">
        <v>2</v>
      </c>
      <c r="I150" s="21">
        <v>0</v>
      </c>
      <c r="J150" s="21">
        <v>1</v>
      </c>
      <c r="K150" s="21">
        <v>2</v>
      </c>
      <c r="L150" s="21">
        <v>0</v>
      </c>
      <c r="M150" s="21">
        <v>4</v>
      </c>
      <c r="N150" s="21" t="s">
        <v>120</v>
      </c>
      <c r="O150" s="21">
        <v>3</v>
      </c>
      <c r="P150" s="21">
        <v>0</v>
      </c>
      <c r="Q150" s="21">
        <v>4</v>
      </c>
      <c r="R150" s="21">
        <v>1</v>
      </c>
      <c r="S150" s="86"/>
      <c r="T150" s="87"/>
      <c r="U150" s="10">
        <v>214013.5</v>
      </c>
      <c r="V150" s="10">
        <v>229002.9</v>
      </c>
      <c r="W150" s="10">
        <v>247332.4</v>
      </c>
      <c r="X150" s="10">
        <v>259402.1</v>
      </c>
      <c r="Y150" s="10">
        <v>253050.2</v>
      </c>
      <c r="Z150" s="10">
        <v>247926</v>
      </c>
      <c r="AA150" s="10">
        <v>247926</v>
      </c>
      <c r="AB150" s="10">
        <f>U150+V150+W150+X150+Y150+Z150+AA150</f>
        <v>1698653.1</v>
      </c>
      <c r="AC150" s="66">
        <v>2027</v>
      </c>
      <c r="AE150" s="9"/>
    </row>
    <row r="151" spans="1:31" ht="23.25" customHeight="1" x14ac:dyDescent="0.25">
      <c r="A151" s="28"/>
      <c r="B151" s="24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65" t="s">
        <v>61</v>
      </c>
      <c r="T151" s="66" t="s">
        <v>16</v>
      </c>
      <c r="U151" s="8">
        <v>100</v>
      </c>
      <c r="V151" s="8">
        <v>100</v>
      </c>
      <c r="W151" s="8">
        <v>100</v>
      </c>
      <c r="X151" s="8">
        <v>100</v>
      </c>
      <c r="Y151" s="8">
        <v>100</v>
      </c>
      <c r="Z151" s="8">
        <v>100</v>
      </c>
      <c r="AA151" s="8">
        <v>100</v>
      </c>
      <c r="AB151" s="8">
        <v>100</v>
      </c>
      <c r="AC151" s="66">
        <v>2027</v>
      </c>
      <c r="AE151" s="9"/>
    </row>
    <row r="152" spans="1:31" ht="51" customHeight="1" x14ac:dyDescent="0.25">
      <c r="A152" s="28"/>
      <c r="B152" s="24">
        <v>0</v>
      </c>
      <c r="C152" s="12">
        <v>1</v>
      </c>
      <c r="D152" s="12">
        <v>1</v>
      </c>
      <c r="E152" s="12">
        <v>0</v>
      </c>
      <c r="F152" s="12">
        <v>7</v>
      </c>
      <c r="G152" s="12">
        <v>0</v>
      </c>
      <c r="H152" s="12">
        <v>2</v>
      </c>
      <c r="I152" s="12">
        <v>0</v>
      </c>
      <c r="J152" s="12">
        <v>1</v>
      </c>
      <c r="K152" s="12">
        <v>2</v>
      </c>
      <c r="L152" s="12">
        <v>0</v>
      </c>
      <c r="M152" s="12">
        <v>4</v>
      </c>
      <c r="N152" s="12">
        <v>9</v>
      </c>
      <c r="O152" s="12">
        <v>9</v>
      </c>
      <c r="P152" s="12">
        <v>9</v>
      </c>
      <c r="Q152" s="12">
        <v>9</v>
      </c>
      <c r="R152" s="12">
        <v>9</v>
      </c>
      <c r="S152" s="65" t="s">
        <v>62</v>
      </c>
      <c r="T152" s="66" t="s">
        <v>12</v>
      </c>
      <c r="U152" s="10">
        <v>7374</v>
      </c>
      <c r="V152" s="10">
        <v>1332.1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f>U152+V152+W152+X152+Y152+Z152+AA152</f>
        <v>8706.1</v>
      </c>
      <c r="AC152" s="66">
        <v>2022</v>
      </c>
    </row>
    <row r="153" spans="1:31" ht="37.5" x14ac:dyDescent="0.25">
      <c r="A153" s="28"/>
      <c r="B153" s="24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65" t="s">
        <v>63</v>
      </c>
      <c r="T153" s="66" t="s">
        <v>16</v>
      </c>
      <c r="U153" s="8">
        <v>100</v>
      </c>
      <c r="V153" s="8">
        <v>100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100</v>
      </c>
      <c r="AC153" s="66">
        <v>2022</v>
      </c>
    </row>
    <row r="154" spans="1:31" ht="49.5" customHeight="1" x14ac:dyDescent="0.25">
      <c r="A154" s="28"/>
      <c r="B154" s="24">
        <v>0</v>
      </c>
      <c r="C154" s="12">
        <v>1</v>
      </c>
      <c r="D154" s="12">
        <v>1</v>
      </c>
      <c r="E154" s="12">
        <v>0</v>
      </c>
      <c r="F154" s="12">
        <v>7</v>
      </c>
      <c r="G154" s="12">
        <v>0</v>
      </c>
      <c r="H154" s="12">
        <v>2</v>
      </c>
      <c r="I154" s="12">
        <v>0</v>
      </c>
      <c r="J154" s="12">
        <v>1</v>
      </c>
      <c r="K154" s="12">
        <v>2</v>
      </c>
      <c r="L154" s="12">
        <v>0</v>
      </c>
      <c r="M154" s="12">
        <v>4</v>
      </c>
      <c r="N154" s="12">
        <v>9</v>
      </c>
      <c r="O154" s="12">
        <v>9</v>
      </c>
      <c r="P154" s="12">
        <v>9</v>
      </c>
      <c r="Q154" s="12">
        <v>9</v>
      </c>
      <c r="R154" s="12">
        <v>9</v>
      </c>
      <c r="S154" s="65" t="s">
        <v>218</v>
      </c>
      <c r="T154" s="66" t="s">
        <v>12</v>
      </c>
      <c r="U154" s="8">
        <v>0</v>
      </c>
      <c r="V154" s="8">
        <v>0</v>
      </c>
      <c r="W154" s="10">
        <v>12775.4</v>
      </c>
      <c r="X154" s="8">
        <v>0</v>
      </c>
      <c r="Y154" s="8">
        <v>0</v>
      </c>
      <c r="Z154" s="8">
        <v>0</v>
      </c>
      <c r="AA154" s="8">
        <v>0</v>
      </c>
      <c r="AB154" s="10">
        <f>U154+V154+W154+X154+Y154+Z154+AA154</f>
        <v>12775.4</v>
      </c>
      <c r="AC154" s="66">
        <v>2023</v>
      </c>
    </row>
    <row r="155" spans="1:31" ht="54" customHeight="1" x14ac:dyDescent="0.25">
      <c r="A155" s="28"/>
      <c r="B155" s="24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65" t="s">
        <v>223</v>
      </c>
      <c r="T155" s="66" t="s">
        <v>16</v>
      </c>
      <c r="U155" s="8">
        <v>0</v>
      </c>
      <c r="V155" s="8">
        <v>0</v>
      </c>
      <c r="W155" s="8">
        <v>100</v>
      </c>
      <c r="X155" s="8">
        <v>0</v>
      </c>
      <c r="Y155" s="8">
        <v>0</v>
      </c>
      <c r="Z155" s="8">
        <v>0</v>
      </c>
      <c r="AA155" s="8">
        <v>0</v>
      </c>
      <c r="AB155" s="8">
        <v>100</v>
      </c>
      <c r="AC155" s="66">
        <v>2023</v>
      </c>
    </row>
    <row r="156" spans="1:31" ht="49.5" customHeight="1" x14ac:dyDescent="0.25">
      <c r="A156" s="28"/>
      <c r="B156" s="24">
        <v>0</v>
      </c>
      <c r="C156" s="12">
        <v>1</v>
      </c>
      <c r="D156" s="12">
        <v>1</v>
      </c>
      <c r="E156" s="12">
        <v>0</v>
      </c>
      <c r="F156" s="12">
        <v>7</v>
      </c>
      <c r="G156" s="12">
        <v>0</v>
      </c>
      <c r="H156" s="12">
        <v>2</v>
      </c>
      <c r="I156" s="12">
        <v>0</v>
      </c>
      <c r="J156" s="12">
        <v>1</v>
      </c>
      <c r="K156" s="12">
        <v>2</v>
      </c>
      <c r="L156" s="12">
        <v>0</v>
      </c>
      <c r="M156" s="12">
        <v>5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3" t="s">
        <v>64</v>
      </c>
      <c r="T156" s="66" t="s">
        <v>12</v>
      </c>
      <c r="U156" s="14">
        <f>U158+U159+U160+U162+U166+U167+U168+U171+U173+U174+U175+U178+U179+U180+U181+U182+U184+U185+U186+U187+U188+U192+U193+U189+U194+U195+U196+U197+U199+U200+U202+U203+U204+U205+U163+U164</f>
        <v>35543.000000000007</v>
      </c>
      <c r="V156" s="14">
        <f>V158+V159+V160+V162+V166+V167+V168+V171+V173+V174+V175+V178+V179+V180+V181+V182+V184+V185+V186+V187+V188+V192+V193+V189+V194+V195+V196+V197+V199+V200+V202+V203+V204+V205+V163+V164</f>
        <v>144544.09999999998</v>
      </c>
      <c r="W156" s="14">
        <f>W158+W159+W160+W162+W166+W167+W168+W171+W173+W174+W175+W178+W179+W180+W181+W182+W184+W185+W186+W187+W188+W192+W193+W189+W194+W195+W196+W197+W199+W200+W202+W203+W204+W205+W163+W164</f>
        <v>335254.39999999997</v>
      </c>
      <c r="X156" s="14">
        <f>X158+X159+X160+X162+X166+X167+X168+X171+X173+X174+X175+X178+X179+X180+X181+X182+X184+X185+X186+X187+X188+X192+X193+X189+X194+X195+X196+X197+X199+X200+X202+X203+X204+X205+X163+X164+X207</f>
        <v>218763.10000000003</v>
      </c>
      <c r="Y156" s="14">
        <f>Y158+Y159+Y160+Y162+Y166+Y167+Y168+Y171+Y173+Y174+Y175+Y178+Y179+Y180+Y181+Y182+Y184+Y185+Y186+Y187+Y188+Y192+Y193+Y189+Y194+Y195+Y196+Y197+Y199+Y200+Y202+Y203+Y204+Y205+Y163+Y164+Y176+Y207</f>
        <v>240874.4</v>
      </c>
      <c r="Z156" s="14">
        <f>Z158+Z159+Z160+Z162+Z166+Z167+Z168+Z171+Z173+Z174+Z175+Z178+Z179+Z180+Z181+Z182+Z184+Z185+Z186+Z187+Z188+Z192+Z193+Z189+Z194+Z195+Z196+Z197+Z199+Z200+Z202+Z203+Z204+Z205+Z163+Z164</f>
        <v>177172.4</v>
      </c>
      <c r="AA156" s="14">
        <f>AA158+AA159+AA160+AA162+AA166+AA167+AA168+AA171+AA173+AA174+AA175+AA178+AA179+AA180+AA181+AA182+AA184+AA185+AA186+AA187+AA188+AA192+AA193+AA189+AA194+AA195+AA196+AA197+AA199+AA200+AA202+AA203+AA204+AA205+AA163+AA164</f>
        <v>177172.4</v>
      </c>
      <c r="AB156" s="14">
        <f>SUM(U156:AA156)</f>
        <v>1329323.7999999998</v>
      </c>
      <c r="AC156" s="7">
        <v>2027</v>
      </c>
      <c r="AD156" s="9"/>
      <c r="AE156" s="9"/>
    </row>
    <row r="157" spans="1:31" ht="38.25" customHeight="1" x14ac:dyDescent="0.35">
      <c r="A157" s="28"/>
      <c r="B157" s="24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65" t="s">
        <v>31</v>
      </c>
      <c r="T157" s="66" t="s">
        <v>27</v>
      </c>
      <c r="U157" s="35">
        <v>24</v>
      </c>
      <c r="V157" s="35">
        <v>42</v>
      </c>
      <c r="W157" s="35">
        <v>43</v>
      </c>
      <c r="X157" s="35">
        <v>31</v>
      </c>
      <c r="Y157" s="35">
        <v>41</v>
      </c>
      <c r="Z157" s="35">
        <v>12</v>
      </c>
      <c r="AA157" s="35">
        <v>12</v>
      </c>
      <c r="AB157" s="35">
        <f>SUM(U157:AA157)</f>
        <v>205</v>
      </c>
      <c r="AC157" s="66">
        <v>2027</v>
      </c>
      <c r="AD157" s="51"/>
    </row>
    <row r="158" spans="1:31" ht="27" customHeight="1" x14ac:dyDescent="0.25">
      <c r="A158" s="28"/>
      <c r="B158" s="24">
        <v>0</v>
      </c>
      <c r="C158" s="12">
        <v>1</v>
      </c>
      <c r="D158" s="12">
        <v>1</v>
      </c>
      <c r="E158" s="12">
        <v>0</v>
      </c>
      <c r="F158" s="12">
        <v>7</v>
      </c>
      <c r="G158" s="12">
        <v>0</v>
      </c>
      <c r="H158" s="12">
        <v>2</v>
      </c>
      <c r="I158" s="12">
        <v>0</v>
      </c>
      <c r="J158" s="12">
        <v>1</v>
      </c>
      <c r="K158" s="12">
        <v>2</v>
      </c>
      <c r="L158" s="12">
        <v>0</v>
      </c>
      <c r="M158" s="12">
        <v>5</v>
      </c>
      <c r="N158" s="12">
        <v>9</v>
      </c>
      <c r="O158" s="12">
        <v>9</v>
      </c>
      <c r="P158" s="12">
        <v>9</v>
      </c>
      <c r="Q158" s="12">
        <v>9</v>
      </c>
      <c r="R158" s="12">
        <v>9</v>
      </c>
      <c r="S158" s="88" t="s">
        <v>65</v>
      </c>
      <c r="T158" s="87" t="s">
        <v>12</v>
      </c>
      <c r="U158" s="10">
        <v>15894.3</v>
      </c>
      <c r="V158" s="10">
        <v>9380.7000000000007</v>
      </c>
      <c r="W158" s="10">
        <v>2254.1</v>
      </c>
      <c r="X158" s="10">
        <v>42335.199999999997</v>
      </c>
      <c r="Y158" s="10">
        <v>97484.5</v>
      </c>
      <c r="Z158" s="10">
        <v>110000</v>
      </c>
      <c r="AA158" s="10">
        <v>110000</v>
      </c>
      <c r="AB158" s="10">
        <f>U158+V158+W158+X158+Y158+Z158+AA158</f>
        <v>387348.8</v>
      </c>
      <c r="AC158" s="66">
        <v>2027</v>
      </c>
    </row>
    <row r="159" spans="1:31" ht="21" customHeight="1" x14ac:dyDescent="0.25">
      <c r="A159" s="28"/>
      <c r="B159" s="24">
        <v>0</v>
      </c>
      <c r="C159" s="12">
        <v>1</v>
      </c>
      <c r="D159" s="12">
        <v>1</v>
      </c>
      <c r="E159" s="12">
        <v>0</v>
      </c>
      <c r="F159" s="12">
        <v>7</v>
      </c>
      <c r="G159" s="12">
        <v>0</v>
      </c>
      <c r="H159" s="12">
        <v>2</v>
      </c>
      <c r="I159" s="12">
        <v>0</v>
      </c>
      <c r="J159" s="12">
        <v>1</v>
      </c>
      <c r="K159" s="12">
        <v>2</v>
      </c>
      <c r="L159" s="12">
        <v>0</v>
      </c>
      <c r="M159" s="12">
        <v>5</v>
      </c>
      <c r="N159" s="12" t="s">
        <v>37</v>
      </c>
      <c r="O159" s="12">
        <v>0</v>
      </c>
      <c r="P159" s="12">
        <v>4</v>
      </c>
      <c r="Q159" s="12">
        <v>4</v>
      </c>
      <c r="R159" s="12">
        <v>0</v>
      </c>
      <c r="S159" s="88"/>
      <c r="T159" s="87"/>
      <c r="U159" s="10">
        <v>1995.4</v>
      </c>
      <c r="V159" s="10">
        <v>4681.5</v>
      </c>
      <c r="W159" s="10">
        <v>4310.8999999999996</v>
      </c>
      <c r="X159" s="10">
        <v>2859.3</v>
      </c>
      <c r="Y159" s="10">
        <v>12264.4</v>
      </c>
      <c r="Z159" s="10">
        <v>0</v>
      </c>
      <c r="AA159" s="10">
        <v>0</v>
      </c>
      <c r="AB159" s="10">
        <f>U159+V159+W159+X159+Y159+Z159+AA159</f>
        <v>26111.5</v>
      </c>
      <c r="AC159" s="69">
        <v>2025</v>
      </c>
    </row>
    <row r="160" spans="1:31" ht="22.5" customHeight="1" x14ac:dyDescent="0.25">
      <c r="A160" s="28"/>
      <c r="B160" s="24">
        <v>0</v>
      </c>
      <c r="C160" s="12">
        <v>1</v>
      </c>
      <c r="D160" s="12">
        <v>1</v>
      </c>
      <c r="E160" s="12">
        <v>0</v>
      </c>
      <c r="F160" s="12">
        <v>7</v>
      </c>
      <c r="G160" s="12">
        <v>0</v>
      </c>
      <c r="H160" s="12">
        <v>2</v>
      </c>
      <c r="I160" s="12">
        <v>0</v>
      </c>
      <c r="J160" s="12">
        <v>1</v>
      </c>
      <c r="K160" s="12">
        <v>2</v>
      </c>
      <c r="L160" s="12">
        <v>0</v>
      </c>
      <c r="M160" s="12">
        <v>5</v>
      </c>
      <c r="N160" s="12">
        <v>1</v>
      </c>
      <c r="O160" s="12">
        <v>0</v>
      </c>
      <c r="P160" s="12">
        <v>4</v>
      </c>
      <c r="Q160" s="12">
        <v>4</v>
      </c>
      <c r="R160" s="12">
        <v>0</v>
      </c>
      <c r="S160" s="88"/>
      <c r="T160" s="87"/>
      <c r="U160" s="19">
        <v>8691.7000000000007</v>
      </c>
      <c r="V160" s="19">
        <v>7036.7</v>
      </c>
      <c r="W160" s="19">
        <v>17243.400000000001</v>
      </c>
      <c r="X160" s="10">
        <v>11437</v>
      </c>
      <c r="Y160" s="10">
        <v>0</v>
      </c>
      <c r="Z160" s="10">
        <v>0</v>
      </c>
      <c r="AA160" s="10">
        <v>0</v>
      </c>
      <c r="AB160" s="10">
        <f>U160+V160+W160+X160+Y160+Z160+AA160</f>
        <v>44408.800000000003</v>
      </c>
      <c r="AC160" s="69">
        <v>2024</v>
      </c>
    </row>
    <row r="161" spans="1:30" ht="60" customHeight="1" x14ac:dyDescent="0.25">
      <c r="A161" s="28"/>
      <c r="B161" s="24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67" t="s">
        <v>66</v>
      </c>
      <c r="T161" s="66" t="s">
        <v>27</v>
      </c>
      <c r="U161" s="18">
        <v>18</v>
      </c>
      <c r="V161" s="18">
        <v>19</v>
      </c>
      <c r="W161" s="18">
        <v>9</v>
      </c>
      <c r="X161" s="18">
        <v>15</v>
      </c>
      <c r="Y161" s="18">
        <v>12</v>
      </c>
      <c r="Z161" s="18">
        <v>12</v>
      </c>
      <c r="AA161" s="18">
        <v>12</v>
      </c>
      <c r="AB161" s="18">
        <f>SUM(U161:AA161)</f>
        <v>97</v>
      </c>
      <c r="AC161" s="66">
        <v>2027</v>
      </c>
    </row>
    <row r="162" spans="1:30" ht="26.25" customHeight="1" x14ac:dyDescent="0.25">
      <c r="A162" s="28"/>
      <c r="B162" s="24">
        <v>0</v>
      </c>
      <c r="C162" s="12">
        <v>1</v>
      </c>
      <c r="D162" s="12">
        <v>1</v>
      </c>
      <c r="E162" s="12">
        <v>0</v>
      </c>
      <c r="F162" s="12">
        <v>7</v>
      </c>
      <c r="G162" s="12">
        <v>0</v>
      </c>
      <c r="H162" s="12">
        <v>2</v>
      </c>
      <c r="I162" s="12">
        <v>0</v>
      </c>
      <c r="J162" s="12">
        <v>1</v>
      </c>
      <c r="K162" s="12">
        <v>2</v>
      </c>
      <c r="L162" s="12">
        <v>0</v>
      </c>
      <c r="M162" s="12">
        <v>5</v>
      </c>
      <c r="N162" s="12">
        <v>9</v>
      </c>
      <c r="O162" s="12">
        <v>9</v>
      </c>
      <c r="P162" s="12">
        <v>9</v>
      </c>
      <c r="Q162" s="12">
        <v>9</v>
      </c>
      <c r="R162" s="12">
        <v>9</v>
      </c>
      <c r="S162" s="78" t="s">
        <v>126</v>
      </c>
      <c r="T162" s="83" t="s">
        <v>12</v>
      </c>
      <c r="U162" s="10">
        <v>1342.7</v>
      </c>
      <c r="V162" s="10">
        <v>1105.4000000000001</v>
      </c>
      <c r="W162" s="10">
        <v>223.2</v>
      </c>
      <c r="X162" s="10">
        <v>1114.3</v>
      </c>
      <c r="Y162" s="10">
        <v>0</v>
      </c>
      <c r="Z162" s="10">
        <v>0</v>
      </c>
      <c r="AA162" s="10">
        <v>0</v>
      </c>
      <c r="AB162" s="10">
        <f>U162+V162+W162+X162+Y162+Z162+AA162</f>
        <v>3785.6000000000004</v>
      </c>
      <c r="AC162" s="66">
        <v>2024</v>
      </c>
    </row>
    <row r="163" spans="1:30" ht="26.25" customHeight="1" x14ac:dyDescent="0.25">
      <c r="A163" s="28"/>
      <c r="B163" s="24"/>
      <c r="C163" s="12">
        <v>1</v>
      </c>
      <c r="D163" s="12">
        <v>1</v>
      </c>
      <c r="E163" s="12">
        <v>0</v>
      </c>
      <c r="F163" s="12">
        <v>7</v>
      </c>
      <c r="G163" s="12">
        <v>0</v>
      </c>
      <c r="H163" s="12">
        <v>2</v>
      </c>
      <c r="I163" s="12">
        <v>0</v>
      </c>
      <c r="J163" s="12">
        <v>1</v>
      </c>
      <c r="K163" s="12">
        <v>2</v>
      </c>
      <c r="L163" s="12">
        <v>0</v>
      </c>
      <c r="M163" s="12">
        <v>5</v>
      </c>
      <c r="N163" s="12">
        <v>1</v>
      </c>
      <c r="O163" s="12">
        <v>0</v>
      </c>
      <c r="P163" s="12">
        <v>4</v>
      </c>
      <c r="Q163" s="12">
        <v>4</v>
      </c>
      <c r="R163" s="12">
        <v>0</v>
      </c>
      <c r="S163" s="79"/>
      <c r="T163" s="85"/>
      <c r="U163" s="10">
        <v>0</v>
      </c>
      <c r="V163" s="10">
        <v>0</v>
      </c>
      <c r="W163" s="10">
        <v>0</v>
      </c>
      <c r="X163" s="10">
        <v>459.4</v>
      </c>
      <c r="Y163" s="10">
        <v>0</v>
      </c>
      <c r="Z163" s="10">
        <v>0</v>
      </c>
      <c r="AA163" s="10">
        <v>0</v>
      </c>
      <c r="AB163" s="10">
        <f>U163+V163+W163+X163+Y163+Z163+AA163</f>
        <v>459.4</v>
      </c>
      <c r="AC163" s="66">
        <v>2024</v>
      </c>
    </row>
    <row r="164" spans="1:30" ht="26.25" customHeight="1" x14ac:dyDescent="0.25">
      <c r="A164" s="28"/>
      <c r="B164" s="24"/>
      <c r="C164" s="12">
        <v>1</v>
      </c>
      <c r="D164" s="12">
        <v>1</v>
      </c>
      <c r="E164" s="12">
        <v>0</v>
      </c>
      <c r="F164" s="12">
        <v>7</v>
      </c>
      <c r="G164" s="12">
        <v>0</v>
      </c>
      <c r="H164" s="12">
        <v>2</v>
      </c>
      <c r="I164" s="12">
        <v>0</v>
      </c>
      <c r="J164" s="12">
        <v>1</v>
      </c>
      <c r="K164" s="12">
        <v>2</v>
      </c>
      <c r="L164" s="12">
        <v>0</v>
      </c>
      <c r="M164" s="12">
        <v>5</v>
      </c>
      <c r="N164" s="12" t="s">
        <v>37</v>
      </c>
      <c r="O164" s="12">
        <v>0</v>
      </c>
      <c r="P164" s="12">
        <v>4</v>
      </c>
      <c r="Q164" s="12">
        <v>4</v>
      </c>
      <c r="R164" s="12">
        <v>0</v>
      </c>
      <c r="S164" s="80"/>
      <c r="T164" s="84"/>
      <c r="U164" s="10">
        <v>0</v>
      </c>
      <c r="V164" s="10">
        <v>0</v>
      </c>
      <c r="W164" s="10">
        <v>0</v>
      </c>
      <c r="X164" s="10">
        <v>460.4</v>
      </c>
      <c r="Y164" s="10">
        <v>0</v>
      </c>
      <c r="Z164" s="10">
        <v>0</v>
      </c>
      <c r="AA164" s="10">
        <v>0</v>
      </c>
      <c r="AB164" s="10">
        <f>U164+V164+W164+X164+Y164+Z164+AA164</f>
        <v>460.4</v>
      </c>
      <c r="AC164" s="66">
        <v>2024</v>
      </c>
    </row>
    <row r="165" spans="1:30" ht="38.25" customHeight="1" x14ac:dyDescent="0.25">
      <c r="A165" s="28"/>
      <c r="B165" s="24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67" t="s">
        <v>129</v>
      </c>
      <c r="T165" s="66" t="s">
        <v>27</v>
      </c>
      <c r="U165" s="18">
        <v>1</v>
      </c>
      <c r="V165" s="18">
        <v>3</v>
      </c>
      <c r="W165" s="18">
        <v>1</v>
      </c>
      <c r="X165" s="18">
        <v>1</v>
      </c>
      <c r="Y165" s="18">
        <v>0</v>
      </c>
      <c r="Z165" s="18">
        <v>0</v>
      </c>
      <c r="AA165" s="18">
        <v>0</v>
      </c>
      <c r="AB165" s="18">
        <f>SUM(U165:AA165)</f>
        <v>6</v>
      </c>
      <c r="AC165" s="66">
        <v>2024</v>
      </c>
    </row>
    <row r="166" spans="1:30" ht="21.75" customHeight="1" x14ac:dyDescent="0.25">
      <c r="A166" s="28"/>
      <c r="B166" s="24">
        <v>0</v>
      </c>
      <c r="C166" s="12">
        <v>1</v>
      </c>
      <c r="D166" s="12">
        <v>1</v>
      </c>
      <c r="E166" s="12">
        <v>0</v>
      </c>
      <c r="F166" s="12">
        <v>7</v>
      </c>
      <c r="G166" s="12">
        <v>0</v>
      </c>
      <c r="H166" s="12">
        <v>2</v>
      </c>
      <c r="I166" s="12">
        <v>0</v>
      </c>
      <c r="J166" s="12">
        <v>1</v>
      </c>
      <c r="K166" s="12">
        <v>2</v>
      </c>
      <c r="L166" s="12">
        <v>0</v>
      </c>
      <c r="M166" s="12">
        <v>5</v>
      </c>
      <c r="N166" s="12">
        <v>9</v>
      </c>
      <c r="O166" s="12">
        <v>9</v>
      </c>
      <c r="P166" s="12">
        <v>9</v>
      </c>
      <c r="Q166" s="12">
        <v>9</v>
      </c>
      <c r="R166" s="12">
        <v>9</v>
      </c>
      <c r="S166" s="88" t="s">
        <v>67</v>
      </c>
      <c r="T166" s="87" t="s">
        <v>12</v>
      </c>
      <c r="U166" s="10">
        <v>462.1</v>
      </c>
      <c r="V166" s="10">
        <v>822.6</v>
      </c>
      <c r="W166" s="10">
        <v>23987.8</v>
      </c>
      <c r="X166" s="19">
        <v>32457.8</v>
      </c>
      <c r="Y166" s="19">
        <v>20985</v>
      </c>
      <c r="Z166" s="10">
        <v>0</v>
      </c>
      <c r="AA166" s="10">
        <v>0</v>
      </c>
      <c r="AB166" s="10">
        <f>U166+V166+W166+X166+Y166+Z166+AA166</f>
        <v>78715.3</v>
      </c>
      <c r="AC166" s="66">
        <v>2025</v>
      </c>
    </row>
    <row r="167" spans="1:30" ht="23.25" customHeight="1" x14ac:dyDescent="0.25">
      <c r="A167" s="28"/>
      <c r="B167" s="24">
        <v>0</v>
      </c>
      <c r="C167" s="12">
        <v>1</v>
      </c>
      <c r="D167" s="12">
        <v>1</v>
      </c>
      <c r="E167" s="12">
        <v>0</v>
      </c>
      <c r="F167" s="12">
        <v>7</v>
      </c>
      <c r="G167" s="12">
        <v>0</v>
      </c>
      <c r="H167" s="12">
        <v>2</v>
      </c>
      <c r="I167" s="12">
        <v>0</v>
      </c>
      <c r="J167" s="12">
        <v>1</v>
      </c>
      <c r="K167" s="12">
        <v>2</v>
      </c>
      <c r="L167" s="12">
        <v>0</v>
      </c>
      <c r="M167" s="12">
        <v>5</v>
      </c>
      <c r="N167" s="12" t="s">
        <v>37</v>
      </c>
      <c r="O167" s="12">
        <v>0</v>
      </c>
      <c r="P167" s="12">
        <v>4</v>
      </c>
      <c r="Q167" s="12">
        <v>4</v>
      </c>
      <c r="R167" s="12">
        <v>0</v>
      </c>
      <c r="S167" s="88"/>
      <c r="T167" s="87"/>
      <c r="U167" s="10">
        <v>918.7</v>
      </c>
      <c r="V167" s="10">
        <v>1746.1</v>
      </c>
      <c r="W167" s="10">
        <v>2025.2</v>
      </c>
      <c r="X167" s="10">
        <v>1805.4</v>
      </c>
      <c r="Y167" s="10">
        <v>3143.6</v>
      </c>
      <c r="Z167" s="10">
        <v>0</v>
      </c>
      <c r="AA167" s="10">
        <v>0</v>
      </c>
      <c r="AB167" s="10">
        <f>U167+V167+W167+X167+Y167+Z167+AA167</f>
        <v>9639</v>
      </c>
      <c r="AC167" s="66">
        <v>2025</v>
      </c>
    </row>
    <row r="168" spans="1:30" ht="23.25" customHeight="1" x14ac:dyDescent="0.25">
      <c r="A168" s="28"/>
      <c r="B168" s="24">
        <v>0</v>
      </c>
      <c r="C168" s="12">
        <v>1</v>
      </c>
      <c r="D168" s="12">
        <v>1</v>
      </c>
      <c r="E168" s="12">
        <v>0</v>
      </c>
      <c r="F168" s="12">
        <v>7</v>
      </c>
      <c r="G168" s="12">
        <v>0</v>
      </c>
      <c r="H168" s="12">
        <v>2</v>
      </c>
      <c r="I168" s="12">
        <v>0</v>
      </c>
      <c r="J168" s="12">
        <v>1</v>
      </c>
      <c r="K168" s="12">
        <v>2</v>
      </c>
      <c r="L168" s="12">
        <v>0</v>
      </c>
      <c r="M168" s="12">
        <v>5</v>
      </c>
      <c r="N168" s="12">
        <v>1</v>
      </c>
      <c r="O168" s="12">
        <v>0</v>
      </c>
      <c r="P168" s="12">
        <v>4</v>
      </c>
      <c r="Q168" s="12">
        <v>4</v>
      </c>
      <c r="R168" s="12">
        <v>0</v>
      </c>
      <c r="S168" s="88"/>
      <c r="T168" s="87"/>
      <c r="U168" s="10">
        <v>1450.2</v>
      </c>
      <c r="V168" s="10">
        <v>1746</v>
      </c>
      <c r="W168" s="10">
        <v>2025.1</v>
      </c>
      <c r="X168" s="10">
        <v>1794.6</v>
      </c>
      <c r="Y168" s="10">
        <v>0</v>
      </c>
      <c r="Z168" s="10">
        <v>0</v>
      </c>
      <c r="AA168" s="10">
        <v>0</v>
      </c>
      <c r="AB168" s="10">
        <f>U168+V168+W168+X168+Y168+Z168+AA168</f>
        <v>7015.9</v>
      </c>
      <c r="AC168" s="66">
        <v>2024</v>
      </c>
    </row>
    <row r="169" spans="1:30" ht="50.25" customHeight="1" x14ac:dyDescent="0.25">
      <c r="A169" s="28"/>
      <c r="B169" s="24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65" t="s">
        <v>68</v>
      </c>
      <c r="T169" s="66" t="s">
        <v>27</v>
      </c>
      <c r="U169" s="18">
        <v>1</v>
      </c>
      <c r="V169" s="18">
        <v>3</v>
      </c>
      <c r="W169" s="18">
        <v>0</v>
      </c>
      <c r="X169" s="18">
        <v>16</v>
      </c>
      <c r="Y169" s="18">
        <v>10</v>
      </c>
      <c r="Z169" s="18">
        <v>0</v>
      </c>
      <c r="AA169" s="18">
        <v>0</v>
      </c>
      <c r="AB169" s="18">
        <f>SUM(U169:AA169)</f>
        <v>30</v>
      </c>
      <c r="AC169" s="69">
        <v>2025</v>
      </c>
      <c r="AD169" s="9"/>
    </row>
    <row r="170" spans="1:30" ht="79.5" customHeight="1" x14ac:dyDescent="0.25">
      <c r="A170" s="28"/>
      <c r="B170" s="24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65" t="s">
        <v>204</v>
      </c>
      <c r="T170" s="66" t="s">
        <v>27</v>
      </c>
      <c r="U170" s="18">
        <v>0</v>
      </c>
      <c r="V170" s="18">
        <v>0</v>
      </c>
      <c r="W170" s="18">
        <v>46</v>
      </c>
      <c r="X170" s="18">
        <v>21</v>
      </c>
      <c r="Y170" s="18">
        <v>0</v>
      </c>
      <c r="Z170" s="18">
        <v>0</v>
      </c>
      <c r="AA170" s="18">
        <v>0</v>
      </c>
      <c r="AB170" s="18">
        <f>U170+V170+W170+X170+Y170+Z170+AA170</f>
        <v>67</v>
      </c>
      <c r="AC170" s="69">
        <v>2024</v>
      </c>
      <c r="AD170" s="9"/>
    </row>
    <row r="171" spans="1:30" ht="54.75" customHeight="1" x14ac:dyDescent="0.25">
      <c r="A171" s="28"/>
      <c r="B171" s="24">
        <v>0</v>
      </c>
      <c r="C171" s="12">
        <v>1</v>
      </c>
      <c r="D171" s="12">
        <v>1</v>
      </c>
      <c r="E171" s="12">
        <v>0</v>
      </c>
      <c r="F171" s="12">
        <v>7</v>
      </c>
      <c r="G171" s="12">
        <v>0</v>
      </c>
      <c r="H171" s="12">
        <v>2</v>
      </c>
      <c r="I171" s="12">
        <v>0</v>
      </c>
      <c r="J171" s="12">
        <v>1</v>
      </c>
      <c r="K171" s="12">
        <v>2</v>
      </c>
      <c r="L171" s="12">
        <v>0</v>
      </c>
      <c r="M171" s="12">
        <v>5</v>
      </c>
      <c r="N171" s="12">
        <v>9</v>
      </c>
      <c r="O171" s="12">
        <v>9</v>
      </c>
      <c r="P171" s="12">
        <v>9</v>
      </c>
      <c r="Q171" s="12">
        <v>9</v>
      </c>
      <c r="R171" s="12">
        <v>9</v>
      </c>
      <c r="S171" s="62" t="s">
        <v>69</v>
      </c>
      <c r="T171" s="63" t="s">
        <v>12</v>
      </c>
      <c r="U171" s="10">
        <v>2304.5</v>
      </c>
      <c r="V171" s="10">
        <v>6933.5</v>
      </c>
      <c r="W171" s="10">
        <v>3196.5</v>
      </c>
      <c r="X171" s="10">
        <v>4313.6000000000004</v>
      </c>
      <c r="Y171" s="10">
        <v>995.8</v>
      </c>
      <c r="Z171" s="10">
        <v>0</v>
      </c>
      <c r="AA171" s="10">
        <v>0</v>
      </c>
      <c r="AB171" s="10">
        <f>U171+V171+W171+X171+Y171+Z171+AA171</f>
        <v>17743.899999999998</v>
      </c>
      <c r="AC171" s="66">
        <v>2025</v>
      </c>
    </row>
    <row r="172" spans="1:30" ht="48.75" customHeight="1" x14ac:dyDescent="0.25">
      <c r="A172" s="28"/>
      <c r="B172" s="24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65" t="s">
        <v>70</v>
      </c>
      <c r="T172" s="66" t="s">
        <v>27</v>
      </c>
      <c r="U172" s="18">
        <v>12</v>
      </c>
      <c r="V172" s="18">
        <v>39</v>
      </c>
      <c r="W172" s="18">
        <v>36</v>
      </c>
      <c r="X172" s="18">
        <v>25</v>
      </c>
      <c r="Y172" s="18">
        <v>19</v>
      </c>
      <c r="Z172" s="18">
        <v>0</v>
      </c>
      <c r="AA172" s="18">
        <v>0</v>
      </c>
      <c r="AB172" s="18">
        <f>SUM(U172:AA172)</f>
        <v>131</v>
      </c>
      <c r="AC172" s="66">
        <v>2025</v>
      </c>
    </row>
    <row r="173" spans="1:30" ht="27.75" customHeight="1" x14ac:dyDescent="0.25">
      <c r="A173" s="28"/>
      <c r="B173" s="24">
        <v>0</v>
      </c>
      <c r="C173" s="12">
        <v>1</v>
      </c>
      <c r="D173" s="12">
        <v>1</v>
      </c>
      <c r="E173" s="12">
        <v>1</v>
      </c>
      <c r="F173" s="12">
        <v>1</v>
      </c>
      <c r="G173" s="12">
        <v>0</v>
      </c>
      <c r="H173" s="12">
        <v>2</v>
      </c>
      <c r="I173" s="12">
        <v>0</v>
      </c>
      <c r="J173" s="12">
        <v>1</v>
      </c>
      <c r="K173" s="12">
        <v>2</v>
      </c>
      <c r="L173" s="12" t="s">
        <v>35</v>
      </c>
      <c r="M173" s="12">
        <v>5</v>
      </c>
      <c r="N173" s="12">
        <v>9</v>
      </c>
      <c r="O173" s="12">
        <v>9</v>
      </c>
      <c r="P173" s="12">
        <v>9</v>
      </c>
      <c r="Q173" s="12">
        <v>9</v>
      </c>
      <c r="R173" s="12">
        <v>9</v>
      </c>
      <c r="S173" s="78" t="s">
        <v>252</v>
      </c>
      <c r="T173" s="83" t="s">
        <v>12</v>
      </c>
      <c r="U173" s="10">
        <v>123.4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f>U173+V173+W173+X173+Y173+Z173+AA173</f>
        <v>123.4</v>
      </c>
      <c r="AC173" s="66">
        <v>2021</v>
      </c>
    </row>
    <row r="174" spans="1:30" ht="27.75" customHeight="1" x14ac:dyDescent="0.25">
      <c r="A174" s="28"/>
      <c r="B174" s="24">
        <v>0</v>
      </c>
      <c r="C174" s="12">
        <v>1</v>
      </c>
      <c r="D174" s="12">
        <v>1</v>
      </c>
      <c r="E174" s="12">
        <v>1</v>
      </c>
      <c r="F174" s="12">
        <v>1</v>
      </c>
      <c r="G174" s="12">
        <v>0</v>
      </c>
      <c r="H174" s="12">
        <v>2</v>
      </c>
      <c r="I174" s="12">
        <v>0</v>
      </c>
      <c r="J174" s="12">
        <v>1</v>
      </c>
      <c r="K174" s="12">
        <v>2</v>
      </c>
      <c r="L174" s="12" t="s">
        <v>35</v>
      </c>
      <c r="M174" s="12">
        <v>5</v>
      </c>
      <c r="N174" s="12">
        <v>1</v>
      </c>
      <c r="O174" s="12">
        <v>0</v>
      </c>
      <c r="P174" s="12">
        <v>4</v>
      </c>
      <c r="Q174" s="12">
        <v>0</v>
      </c>
      <c r="R174" s="12">
        <v>0</v>
      </c>
      <c r="S174" s="79"/>
      <c r="T174" s="85"/>
      <c r="U174" s="10">
        <v>2360</v>
      </c>
      <c r="V174" s="10">
        <v>0</v>
      </c>
      <c r="W174" s="10">
        <v>5827.2</v>
      </c>
      <c r="X174" s="10">
        <v>0</v>
      </c>
      <c r="Y174" s="10">
        <v>0</v>
      </c>
      <c r="Z174" s="10">
        <v>0</v>
      </c>
      <c r="AA174" s="10">
        <v>0</v>
      </c>
      <c r="AB174" s="10">
        <f t="shared" ref="AB174:AB175" si="23">U174+V174+W174+X174+Y174+Z174+AA174</f>
        <v>8187.2</v>
      </c>
      <c r="AC174" s="66">
        <v>2023</v>
      </c>
    </row>
    <row r="175" spans="1:30" ht="27.75" customHeight="1" x14ac:dyDescent="0.25">
      <c r="A175" s="28"/>
      <c r="B175" s="24">
        <v>0</v>
      </c>
      <c r="C175" s="12">
        <v>1</v>
      </c>
      <c r="D175" s="12">
        <v>1</v>
      </c>
      <c r="E175" s="12">
        <v>1</v>
      </c>
      <c r="F175" s="12">
        <v>1</v>
      </c>
      <c r="G175" s="12">
        <v>0</v>
      </c>
      <c r="H175" s="12">
        <v>2</v>
      </c>
      <c r="I175" s="12">
        <v>0</v>
      </c>
      <c r="J175" s="12">
        <v>1</v>
      </c>
      <c r="K175" s="12">
        <v>2</v>
      </c>
      <c r="L175" s="12" t="s">
        <v>35</v>
      </c>
      <c r="M175" s="12">
        <v>5</v>
      </c>
      <c r="N175" s="12" t="s">
        <v>37</v>
      </c>
      <c r="O175" s="12">
        <v>0</v>
      </c>
      <c r="P175" s="12">
        <v>4</v>
      </c>
      <c r="Q175" s="12">
        <v>0</v>
      </c>
      <c r="R175" s="12">
        <v>0</v>
      </c>
      <c r="S175" s="79"/>
      <c r="T175" s="84"/>
      <c r="U175" s="10">
        <v>0</v>
      </c>
      <c r="V175" s="10">
        <v>0</v>
      </c>
      <c r="W175" s="19">
        <v>1456.8</v>
      </c>
      <c r="X175" s="10">
        <v>0</v>
      </c>
      <c r="Y175" s="10">
        <v>0</v>
      </c>
      <c r="Z175" s="10">
        <v>0</v>
      </c>
      <c r="AA175" s="10">
        <v>0</v>
      </c>
      <c r="AB175" s="10">
        <f t="shared" si="23"/>
        <v>1456.8</v>
      </c>
      <c r="AC175" s="66">
        <v>2023</v>
      </c>
    </row>
    <row r="176" spans="1:30" ht="27.75" customHeight="1" x14ac:dyDescent="0.25">
      <c r="A176" s="28"/>
      <c r="B176" s="24">
        <v>0</v>
      </c>
      <c r="C176" s="12">
        <v>1</v>
      </c>
      <c r="D176" s="12">
        <v>1</v>
      </c>
      <c r="E176" s="12">
        <v>0</v>
      </c>
      <c r="F176" s="12">
        <v>7</v>
      </c>
      <c r="G176" s="12">
        <v>0</v>
      </c>
      <c r="H176" s="12">
        <v>2</v>
      </c>
      <c r="I176" s="12">
        <v>0</v>
      </c>
      <c r="J176" s="12">
        <v>1</v>
      </c>
      <c r="K176" s="12">
        <v>2</v>
      </c>
      <c r="L176" s="12">
        <v>0</v>
      </c>
      <c r="M176" s="12">
        <v>5</v>
      </c>
      <c r="N176" s="12">
        <v>9</v>
      </c>
      <c r="O176" s="12">
        <v>9</v>
      </c>
      <c r="P176" s="12">
        <v>9</v>
      </c>
      <c r="Q176" s="12">
        <v>9</v>
      </c>
      <c r="R176" s="12">
        <v>9</v>
      </c>
      <c r="S176" s="80"/>
      <c r="T176" s="64"/>
      <c r="U176" s="10">
        <v>0</v>
      </c>
      <c r="V176" s="10">
        <v>0</v>
      </c>
      <c r="W176" s="19">
        <v>0</v>
      </c>
      <c r="X176" s="10">
        <v>0</v>
      </c>
      <c r="Y176" s="10">
        <v>1430</v>
      </c>
      <c r="Z176" s="10">
        <v>0</v>
      </c>
      <c r="AA176" s="10">
        <v>0</v>
      </c>
      <c r="AB176" s="10">
        <f>U176+V176+W176+X176+Y176+Z176+AA176</f>
        <v>1430</v>
      </c>
      <c r="AC176" s="66">
        <v>2025</v>
      </c>
    </row>
    <row r="177" spans="1:29" ht="57.75" customHeight="1" x14ac:dyDescent="0.25">
      <c r="A177" s="28"/>
      <c r="B177" s="24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65" t="s">
        <v>149</v>
      </c>
      <c r="T177" s="66" t="s">
        <v>27</v>
      </c>
      <c r="U177" s="18">
        <v>1</v>
      </c>
      <c r="V177" s="18">
        <v>0</v>
      </c>
      <c r="W177" s="18">
        <v>3</v>
      </c>
      <c r="X177" s="18">
        <v>0</v>
      </c>
      <c r="Y177" s="18">
        <v>1</v>
      </c>
      <c r="Z177" s="18">
        <v>0</v>
      </c>
      <c r="AA177" s="18">
        <v>0</v>
      </c>
      <c r="AB177" s="18">
        <f>SUM(U177:AA177)</f>
        <v>5</v>
      </c>
      <c r="AC177" s="66">
        <v>2025</v>
      </c>
    </row>
    <row r="178" spans="1:29" ht="24.75" customHeight="1" x14ac:dyDescent="0.25">
      <c r="A178" s="28"/>
      <c r="B178" s="24">
        <v>0</v>
      </c>
      <c r="C178" s="12">
        <v>4</v>
      </c>
      <c r="D178" s="12">
        <v>3</v>
      </c>
      <c r="E178" s="12">
        <v>0</v>
      </c>
      <c r="F178" s="12">
        <v>7</v>
      </c>
      <c r="G178" s="12">
        <v>0</v>
      </c>
      <c r="H178" s="12">
        <v>2</v>
      </c>
      <c r="I178" s="12">
        <v>0</v>
      </c>
      <c r="J178" s="12">
        <v>1</v>
      </c>
      <c r="K178" s="12">
        <v>2</v>
      </c>
      <c r="L178" s="12">
        <v>0</v>
      </c>
      <c r="M178" s="12">
        <v>5</v>
      </c>
      <c r="N178" s="12" t="s">
        <v>120</v>
      </c>
      <c r="O178" s="12">
        <v>7</v>
      </c>
      <c r="P178" s="12">
        <v>5</v>
      </c>
      <c r="Q178" s="12">
        <v>0</v>
      </c>
      <c r="R178" s="12">
        <v>2</v>
      </c>
      <c r="S178" s="89" t="s">
        <v>253</v>
      </c>
      <c r="T178" s="83" t="s">
        <v>12</v>
      </c>
      <c r="U178" s="10">
        <v>0</v>
      </c>
      <c r="V178" s="10">
        <v>91593.7</v>
      </c>
      <c r="W178" s="10">
        <v>38002.1</v>
      </c>
      <c r="X178" s="10">
        <v>0</v>
      </c>
      <c r="Y178" s="10">
        <v>0</v>
      </c>
      <c r="Z178" s="10">
        <v>0</v>
      </c>
      <c r="AA178" s="10">
        <v>0</v>
      </c>
      <c r="AB178" s="10">
        <f>U178+V178+W178+X178+Y178+Z178+AA178</f>
        <v>129595.79999999999</v>
      </c>
      <c r="AC178" s="66">
        <v>2023</v>
      </c>
    </row>
    <row r="179" spans="1:29" ht="24.75" customHeight="1" x14ac:dyDescent="0.25">
      <c r="A179" s="28"/>
      <c r="B179" s="24">
        <v>0</v>
      </c>
      <c r="C179" s="12">
        <v>4</v>
      </c>
      <c r="D179" s="12">
        <v>3</v>
      </c>
      <c r="E179" s="12">
        <v>0</v>
      </c>
      <c r="F179" s="12">
        <v>7</v>
      </c>
      <c r="G179" s="12">
        <v>0</v>
      </c>
      <c r="H179" s="12">
        <v>2</v>
      </c>
      <c r="I179" s="12">
        <v>0</v>
      </c>
      <c r="J179" s="12">
        <v>1</v>
      </c>
      <c r="K179" s="12">
        <v>2</v>
      </c>
      <c r="L179" s="12">
        <v>0</v>
      </c>
      <c r="M179" s="12">
        <v>5</v>
      </c>
      <c r="N179" s="12" t="s">
        <v>37</v>
      </c>
      <c r="O179" s="12">
        <v>1</v>
      </c>
      <c r="P179" s="12">
        <v>3</v>
      </c>
      <c r="Q179" s="12">
        <v>3</v>
      </c>
      <c r="R179" s="12">
        <v>0</v>
      </c>
      <c r="S179" s="90"/>
      <c r="T179" s="85"/>
      <c r="U179" s="10">
        <v>0</v>
      </c>
      <c r="V179" s="10">
        <v>829.9</v>
      </c>
      <c r="W179" s="10">
        <v>479.6</v>
      </c>
      <c r="X179" s="10">
        <v>0</v>
      </c>
      <c r="Y179" s="10">
        <v>0</v>
      </c>
      <c r="Z179" s="10">
        <v>0</v>
      </c>
      <c r="AA179" s="10">
        <v>0</v>
      </c>
      <c r="AB179" s="10">
        <f t="shared" ref="AB179:AB182" si="24">U179+V179+W179+X179+Y179+Z179+AA179</f>
        <v>1309.5</v>
      </c>
      <c r="AC179" s="66">
        <v>2023</v>
      </c>
    </row>
    <row r="180" spans="1:29" ht="24.75" customHeight="1" x14ac:dyDescent="0.25">
      <c r="A180" s="28"/>
      <c r="B180" s="24">
        <v>0</v>
      </c>
      <c r="C180" s="12">
        <v>4</v>
      </c>
      <c r="D180" s="12">
        <v>3</v>
      </c>
      <c r="E180" s="12">
        <v>0</v>
      </c>
      <c r="F180" s="12">
        <v>7</v>
      </c>
      <c r="G180" s="12">
        <v>0</v>
      </c>
      <c r="H180" s="12">
        <v>2</v>
      </c>
      <c r="I180" s="12">
        <v>0</v>
      </c>
      <c r="J180" s="12">
        <v>1</v>
      </c>
      <c r="K180" s="12">
        <v>2</v>
      </c>
      <c r="L180" s="12">
        <v>0</v>
      </c>
      <c r="M180" s="12">
        <v>5</v>
      </c>
      <c r="N180" s="12">
        <v>1</v>
      </c>
      <c r="O180" s="12">
        <v>1</v>
      </c>
      <c r="P180" s="12">
        <v>3</v>
      </c>
      <c r="Q180" s="12">
        <v>3</v>
      </c>
      <c r="R180" s="12">
        <v>0</v>
      </c>
      <c r="S180" s="90"/>
      <c r="T180" s="85"/>
      <c r="U180" s="10">
        <v>0</v>
      </c>
      <c r="V180" s="10">
        <v>7469.6</v>
      </c>
      <c r="W180" s="10">
        <v>4315.5</v>
      </c>
      <c r="X180" s="10">
        <v>0</v>
      </c>
      <c r="Y180" s="10">
        <v>0</v>
      </c>
      <c r="Z180" s="10">
        <v>0</v>
      </c>
      <c r="AA180" s="10">
        <v>0</v>
      </c>
      <c r="AB180" s="10">
        <f t="shared" si="24"/>
        <v>11785.1</v>
      </c>
      <c r="AC180" s="66">
        <v>2023</v>
      </c>
    </row>
    <row r="181" spans="1:29" ht="24.75" customHeight="1" x14ac:dyDescent="0.25">
      <c r="A181" s="28"/>
      <c r="B181" s="24">
        <v>0</v>
      </c>
      <c r="C181" s="12">
        <v>4</v>
      </c>
      <c r="D181" s="12">
        <v>3</v>
      </c>
      <c r="E181" s="12">
        <v>0</v>
      </c>
      <c r="F181" s="12">
        <v>7</v>
      </c>
      <c r="G181" s="12">
        <v>0</v>
      </c>
      <c r="H181" s="12">
        <v>2</v>
      </c>
      <c r="I181" s="12">
        <v>0</v>
      </c>
      <c r="J181" s="12">
        <v>1</v>
      </c>
      <c r="K181" s="12">
        <v>2</v>
      </c>
      <c r="L181" s="12">
        <v>0</v>
      </c>
      <c r="M181" s="12">
        <v>5</v>
      </c>
      <c r="N181" s="12">
        <v>9</v>
      </c>
      <c r="O181" s="12">
        <v>9</v>
      </c>
      <c r="P181" s="12">
        <v>9</v>
      </c>
      <c r="Q181" s="12">
        <v>9</v>
      </c>
      <c r="R181" s="12">
        <v>9</v>
      </c>
      <c r="S181" s="90"/>
      <c r="T181" s="85"/>
      <c r="U181" s="10">
        <v>0</v>
      </c>
      <c r="V181" s="10">
        <v>7066.5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f t="shared" si="24"/>
        <v>7066.5</v>
      </c>
      <c r="AC181" s="66">
        <v>2022</v>
      </c>
    </row>
    <row r="182" spans="1:29" ht="24.75" customHeight="1" x14ac:dyDescent="0.25">
      <c r="A182" s="28"/>
      <c r="B182" s="24">
        <v>0</v>
      </c>
      <c r="C182" s="12">
        <v>4</v>
      </c>
      <c r="D182" s="12">
        <v>3</v>
      </c>
      <c r="E182" s="12">
        <v>0</v>
      </c>
      <c r="F182" s="12">
        <v>7</v>
      </c>
      <c r="G182" s="12">
        <v>0</v>
      </c>
      <c r="H182" s="12">
        <v>2</v>
      </c>
      <c r="I182" s="12">
        <v>0</v>
      </c>
      <c r="J182" s="12">
        <v>1</v>
      </c>
      <c r="K182" s="12">
        <v>2</v>
      </c>
      <c r="L182" s="12">
        <v>0</v>
      </c>
      <c r="M182" s="12">
        <v>5</v>
      </c>
      <c r="N182" s="12">
        <v>0</v>
      </c>
      <c r="O182" s="12">
        <v>1</v>
      </c>
      <c r="P182" s="12">
        <v>3</v>
      </c>
      <c r="Q182" s="12">
        <v>3</v>
      </c>
      <c r="R182" s="12">
        <v>0</v>
      </c>
      <c r="S182" s="91"/>
      <c r="T182" s="84"/>
      <c r="U182" s="10">
        <v>0</v>
      </c>
      <c r="V182" s="10">
        <v>0</v>
      </c>
      <c r="W182" s="10">
        <v>75540.399999999994</v>
      </c>
      <c r="X182" s="10">
        <v>0</v>
      </c>
      <c r="Y182" s="10">
        <v>0</v>
      </c>
      <c r="Z182" s="10">
        <v>0</v>
      </c>
      <c r="AA182" s="10">
        <v>0</v>
      </c>
      <c r="AB182" s="10">
        <f t="shared" si="24"/>
        <v>75540.399999999994</v>
      </c>
      <c r="AC182" s="66">
        <v>2023</v>
      </c>
    </row>
    <row r="183" spans="1:29" ht="40.5" customHeight="1" x14ac:dyDescent="0.25">
      <c r="A183" s="28"/>
      <c r="B183" s="24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65" t="s">
        <v>174</v>
      </c>
      <c r="T183" s="66" t="s">
        <v>27</v>
      </c>
      <c r="U183" s="18">
        <v>0</v>
      </c>
      <c r="V183" s="18">
        <v>0</v>
      </c>
      <c r="W183" s="18">
        <v>1</v>
      </c>
      <c r="X183" s="18">
        <v>0</v>
      </c>
      <c r="Y183" s="18">
        <v>0</v>
      </c>
      <c r="Z183" s="18">
        <v>0</v>
      </c>
      <c r="AA183" s="18">
        <v>0</v>
      </c>
      <c r="AB183" s="18">
        <v>1</v>
      </c>
      <c r="AC183" s="66">
        <v>2023</v>
      </c>
    </row>
    <row r="184" spans="1:29" ht="25.5" customHeight="1" x14ac:dyDescent="0.25">
      <c r="A184" s="28"/>
      <c r="B184" s="24">
        <v>0</v>
      </c>
      <c r="C184" s="12">
        <v>4</v>
      </c>
      <c r="D184" s="12">
        <v>3</v>
      </c>
      <c r="E184" s="12">
        <v>0</v>
      </c>
      <c r="F184" s="12">
        <v>7</v>
      </c>
      <c r="G184" s="12">
        <v>0</v>
      </c>
      <c r="H184" s="12">
        <v>2</v>
      </c>
      <c r="I184" s="12">
        <v>0</v>
      </c>
      <c r="J184" s="12">
        <v>1</v>
      </c>
      <c r="K184" s="12">
        <v>2</v>
      </c>
      <c r="L184" s="12">
        <v>0</v>
      </c>
      <c r="M184" s="12">
        <v>5</v>
      </c>
      <c r="N184" s="12" t="s">
        <v>120</v>
      </c>
      <c r="O184" s="12">
        <v>7</v>
      </c>
      <c r="P184" s="12">
        <v>5</v>
      </c>
      <c r="Q184" s="12">
        <v>0</v>
      </c>
      <c r="R184" s="12">
        <v>2</v>
      </c>
      <c r="S184" s="93" t="s">
        <v>254</v>
      </c>
      <c r="T184" s="83" t="s">
        <v>12</v>
      </c>
      <c r="U184" s="10">
        <v>0</v>
      </c>
      <c r="V184" s="10">
        <v>0</v>
      </c>
      <c r="W184" s="10">
        <v>80771.199999999997</v>
      </c>
      <c r="X184" s="10">
        <v>0</v>
      </c>
      <c r="Y184" s="10">
        <v>0</v>
      </c>
      <c r="Z184" s="10">
        <v>0</v>
      </c>
      <c r="AA184" s="10">
        <v>0</v>
      </c>
      <c r="AB184" s="10">
        <f>U184+V184+W184+X184+Y184+Z184+AA184</f>
        <v>80771.199999999997</v>
      </c>
      <c r="AC184" s="66">
        <v>2023</v>
      </c>
    </row>
    <row r="185" spans="1:29" ht="25.5" customHeight="1" x14ac:dyDescent="0.25">
      <c r="A185" s="28"/>
      <c r="B185" s="24">
        <v>0</v>
      </c>
      <c r="C185" s="12">
        <v>4</v>
      </c>
      <c r="D185" s="12">
        <v>3</v>
      </c>
      <c r="E185" s="12">
        <v>0</v>
      </c>
      <c r="F185" s="12">
        <v>7</v>
      </c>
      <c r="G185" s="12">
        <v>0</v>
      </c>
      <c r="H185" s="12">
        <v>2</v>
      </c>
      <c r="I185" s="12">
        <v>0</v>
      </c>
      <c r="J185" s="12">
        <v>1</v>
      </c>
      <c r="K185" s="12">
        <v>2</v>
      </c>
      <c r="L185" s="12">
        <v>0</v>
      </c>
      <c r="M185" s="12">
        <v>5</v>
      </c>
      <c r="N185" s="12" t="s">
        <v>37</v>
      </c>
      <c r="O185" s="12">
        <v>1</v>
      </c>
      <c r="P185" s="12">
        <v>3</v>
      </c>
      <c r="Q185" s="12">
        <v>3</v>
      </c>
      <c r="R185" s="12">
        <v>0</v>
      </c>
      <c r="S185" s="94"/>
      <c r="T185" s="85"/>
      <c r="U185" s="10">
        <v>0</v>
      </c>
      <c r="V185" s="10">
        <v>0</v>
      </c>
      <c r="W185" s="10">
        <v>257.3</v>
      </c>
      <c r="X185" s="10">
        <v>0</v>
      </c>
      <c r="Y185" s="10">
        <v>0</v>
      </c>
      <c r="Z185" s="10">
        <v>0</v>
      </c>
      <c r="AA185" s="10">
        <v>0</v>
      </c>
      <c r="AB185" s="10">
        <f t="shared" ref="AB185:AB189" si="25">U185+V185+W185+X185+Y185+Z185+AA185</f>
        <v>257.3</v>
      </c>
      <c r="AC185" s="66">
        <v>2023</v>
      </c>
    </row>
    <row r="186" spans="1:29" ht="25.5" customHeight="1" x14ac:dyDescent="0.25">
      <c r="A186" s="28"/>
      <c r="B186" s="24">
        <v>0</v>
      </c>
      <c r="C186" s="12">
        <v>4</v>
      </c>
      <c r="D186" s="12">
        <v>3</v>
      </c>
      <c r="E186" s="12">
        <v>0</v>
      </c>
      <c r="F186" s="12">
        <v>7</v>
      </c>
      <c r="G186" s="12">
        <v>0</v>
      </c>
      <c r="H186" s="12">
        <v>2</v>
      </c>
      <c r="I186" s="12">
        <v>0</v>
      </c>
      <c r="J186" s="12">
        <v>1</v>
      </c>
      <c r="K186" s="12">
        <v>2</v>
      </c>
      <c r="L186" s="12">
        <v>0</v>
      </c>
      <c r="M186" s="12">
        <v>5</v>
      </c>
      <c r="N186" s="12">
        <v>1</v>
      </c>
      <c r="O186" s="12">
        <v>1</v>
      </c>
      <c r="P186" s="12">
        <v>3</v>
      </c>
      <c r="Q186" s="12">
        <v>3</v>
      </c>
      <c r="R186" s="12">
        <v>0</v>
      </c>
      <c r="S186" s="94"/>
      <c r="T186" s="85"/>
      <c r="U186" s="10">
        <v>0</v>
      </c>
      <c r="V186" s="10">
        <v>0</v>
      </c>
      <c r="W186" s="10">
        <v>2315.1</v>
      </c>
      <c r="X186" s="10">
        <v>0</v>
      </c>
      <c r="Y186" s="10">
        <v>0</v>
      </c>
      <c r="Z186" s="10">
        <v>0</v>
      </c>
      <c r="AA186" s="10">
        <v>0</v>
      </c>
      <c r="AB186" s="10">
        <f t="shared" si="25"/>
        <v>2315.1</v>
      </c>
      <c r="AC186" s="66">
        <v>2023</v>
      </c>
    </row>
    <row r="187" spans="1:29" ht="25.5" customHeight="1" x14ac:dyDescent="0.25">
      <c r="A187" s="28"/>
      <c r="B187" s="24">
        <v>0</v>
      </c>
      <c r="C187" s="12">
        <v>4</v>
      </c>
      <c r="D187" s="12">
        <v>3</v>
      </c>
      <c r="E187" s="12">
        <v>0</v>
      </c>
      <c r="F187" s="12">
        <v>7</v>
      </c>
      <c r="G187" s="12">
        <v>0</v>
      </c>
      <c r="H187" s="12">
        <v>2</v>
      </c>
      <c r="I187" s="12">
        <v>0</v>
      </c>
      <c r="J187" s="12">
        <v>1</v>
      </c>
      <c r="K187" s="12">
        <v>2</v>
      </c>
      <c r="L187" s="12">
        <v>0</v>
      </c>
      <c r="M187" s="12">
        <v>5</v>
      </c>
      <c r="N187" s="12">
        <v>9</v>
      </c>
      <c r="O187" s="12">
        <v>9</v>
      </c>
      <c r="P187" s="12">
        <v>9</v>
      </c>
      <c r="Q187" s="12">
        <v>9</v>
      </c>
      <c r="R187" s="12">
        <v>9</v>
      </c>
      <c r="S187" s="94"/>
      <c r="T187" s="85"/>
      <c r="U187" s="10">
        <v>0</v>
      </c>
      <c r="V187" s="10">
        <v>4131.8999999999996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f t="shared" si="25"/>
        <v>4131.8999999999996</v>
      </c>
      <c r="AC187" s="66">
        <v>2022</v>
      </c>
    </row>
    <row r="188" spans="1:29" ht="25.5" customHeight="1" x14ac:dyDescent="0.25">
      <c r="A188" s="28"/>
      <c r="B188" s="24">
        <v>0</v>
      </c>
      <c r="C188" s="12">
        <v>4</v>
      </c>
      <c r="D188" s="12">
        <v>3</v>
      </c>
      <c r="E188" s="12">
        <v>0</v>
      </c>
      <c r="F188" s="12">
        <v>7</v>
      </c>
      <c r="G188" s="12">
        <v>0</v>
      </c>
      <c r="H188" s="12">
        <v>2</v>
      </c>
      <c r="I188" s="12">
        <v>0</v>
      </c>
      <c r="J188" s="12">
        <v>1</v>
      </c>
      <c r="K188" s="12">
        <v>2</v>
      </c>
      <c r="L188" s="12">
        <v>0</v>
      </c>
      <c r="M188" s="12">
        <v>5</v>
      </c>
      <c r="N188" s="12">
        <v>0</v>
      </c>
      <c r="O188" s="12">
        <v>1</v>
      </c>
      <c r="P188" s="12">
        <v>3</v>
      </c>
      <c r="Q188" s="12">
        <v>3</v>
      </c>
      <c r="R188" s="12">
        <v>0</v>
      </c>
      <c r="S188" s="94"/>
      <c r="T188" s="85"/>
      <c r="U188" s="10">
        <v>0</v>
      </c>
      <c r="V188" s="10">
        <v>0</v>
      </c>
      <c r="W188" s="10">
        <v>71023</v>
      </c>
      <c r="X188" s="10">
        <v>0</v>
      </c>
      <c r="Y188" s="10">
        <v>0</v>
      </c>
      <c r="Z188" s="10">
        <v>0</v>
      </c>
      <c r="AA188" s="10">
        <v>0</v>
      </c>
      <c r="AB188" s="10">
        <f t="shared" si="25"/>
        <v>71023</v>
      </c>
      <c r="AC188" s="66">
        <v>2023</v>
      </c>
    </row>
    <row r="189" spans="1:29" ht="25.5" customHeight="1" x14ac:dyDescent="0.25">
      <c r="A189" s="28"/>
      <c r="B189" s="24">
        <v>0</v>
      </c>
      <c r="C189" s="12">
        <v>4</v>
      </c>
      <c r="D189" s="12">
        <v>3</v>
      </c>
      <c r="E189" s="12">
        <v>0</v>
      </c>
      <c r="F189" s="12">
        <v>7</v>
      </c>
      <c r="G189" s="12">
        <v>0</v>
      </c>
      <c r="H189" s="12">
        <v>2</v>
      </c>
      <c r="I189" s="12">
        <v>0</v>
      </c>
      <c r="J189" s="12">
        <v>1</v>
      </c>
      <c r="K189" s="12">
        <v>2</v>
      </c>
      <c r="L189" s="12">
        <v>0</v>
      </c>
      <c r="M189" s="12">
        <v>5</v>
      </c>
      <c r="N189" s="12">
        <v>0</v>
      </c>
      <c r="O189" s="12">
        <v>7</v>
      </c>
      <c r="P189" s="12">
        <v>5</v>
      </c>
      <c r="Q189" s="12">
        <v>0</v>
      </c>
      <c r="R189" s="12">
        <v>0</v>
      </c>
      <c r="S189" s="95"/>
      <c r="T189" s="84"/>
      <c r="U189" s="10">
        <v>0</v>
      </c>
      <c r="V189" s="10">
        <v>0</v>
      </c>
      <c r="W189" s="10">
        <v>0</v>
      </c>
      <c r="X189" s="10">
        <v>699</v>
      </c>
      <c r="Y189" s="10">
        <v>0</v>
      </c>
      <c r="Z189" s="10">
        <v>0</v>
      </c>
      <c r="AA189" s="10">
        <v>0</v>
      </c>
      <c r="AB189" s="10">
        <f t="shared" si="25"/>
        <v>699</v>
      </c>
      <c r="AC189" s="66">
        <v>2024</v>
      </c>
    </row>
    <row r="190" spans="1:29" ht="39" customHeight="1" x14ac:dyDescent="0.25">
      <c r="A190" s="28"/>
      <c r="B190" s="24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65" t="s">
        <v>174</v>
      </c>
      <c r="T190" s="66" t="s">
        <v>27</v>
      </c>
      <c r="U190" s="18">
        <v>0</v>
      </c>
      <c r="V190" s="18">
        <v>0</v>
      </c>
      <c r="W190" s="18">
        <v>2</v>
      </c>
      <c r="X190" s="18">
        <v>0</v>
      </c>
      <c r="Y190" s="18">
        <v>0</v>
      </c>
      <c r="Z190" s="18">
        <v>0</v>
      </c>
      <c r="AA190" s="18">
        <v>0</v>
      </c>
      <c r="AB190" s="18">
        <f t="shared" ref="AB190" si="26">U190+V190+W190+X190+Y190+Z190</f>
        <v>2</v>
      </c>
      <c r="AC190" s="66">
        <v>2023</v>
      </c>
    </row>
    <row r="191" spans="1:29" ht="27.75" customHeight="1" x14ac:dyDescent="0.25">
      <c r="A191" s="28"/>
      <c r="B191" s="24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56" t="s">
        <v>237</v>
      </c>
      <c r="T191" s="66" t="s">
        <v>27</v>
      </c>
      <c r="U191" s="18">
        <v>0</v>
      </c>
      <c r="V191" s="18">
        <v>0</v>
      </c>
      <c r="W191" s="18">
        <v>0</v>
      </c>
      <c r="X191" s="18">
        <v>1</v>
      </c>
      <c r="Y191" s="18">
        <v>0</v>
      </c>
      <c r="Z191" s="18">
        <v>0</v>
      </c>
      <c r="AA191" s="18">
        <v>0</v>
      </c>
      <c r="AB191" s="18">
        <v>1</v>
      </c>
      <c r="AC191" s="66">
        <v>2024</v>
      </c>
    </row>
    <row r="192" spans="1:29" ht="27.75" customHeight="1" x14ac:dyDescent="0.25">
      <c r="A192" s="28"/>
      <c r="B192" s="12">
        <v>0</v>
      </c>
      <c r="C192" s="12">
        <v>4</v>
      </c>
      <c r="D192" s="12">
        <v>3</v>
      </c>
      <c r="E192" s="12">
        <v>0</v>
      </c>
      <c r="F192" s="12">
        <v>7</v>
      </c>
      <c r="G192" s="12">
        <v>0</v>
      </c>
      <c r="H192" s="12">
        <v>2</v>
      </c>
      <c r="I192" s="12">
        <v>0</v>
      </c>
      <c r="J192" s="12">
        <v>1</v>
      </c>
      <c r="K192" s="12">
        <v>2</v>
      </c>
      <c r="L192" s="12">
        <v>0</v>
      </c>
      <c r="M192" s="12">
        <v>5</v>
      </c>
      <c r="N192" s="12" t="s">
        <v>120</v>
      </c>
      <c r="O192" s="12">
        <v>7</v>
      </c>
      <c r="P192" s="12">
        <v>5</v>
      </c>
      <c r="Q192" s="12">
        <v>0</v>
      </c>
      <c r="R192" s="12">
        <v>0</v>
      </c>
      <c r="S192" s="81" t="s">
        <v>255</v>
      </c>
      <c r="T192" s="83" t="s">
        <v>12</v>
      </c>
      <c r="U192" s="10">
        <v>0</v>
      </c>
      <c r="V192" s="10">
        <v>0</v>
      </c>
      <c r="W192" s="10">
        <v>0</v>
      </c>
      <c r="X192" s="10">
        <v>67620.5</v>
      </c>
      <c r="Y192" s="10">
        <v>0</v>
      </c>
      <c r="Z192" s="10">
        <v>0</v>
      </c>
      <c r="AA192" s="10">
        <v>0</v>
      </c>
      <c r="AB192" s="10">
        <f>U192+V192+W192+X192+Y192+Z192+AA192</f>
        <v>67620.5</v>
      </c>
      <c r="AC192" s="66">
        <v>2024</v>
      </c>
    </row>
    <row r="193" spans="1:31" ht="27.75" customHeight="1" x14ac:dyDescent="0.25">
      <c r="A193" s="28"/>
      <c r="B193" s="12">
        <v>0</v>
      </c>
      <c r="C193" s="12">
        <v>4</v>
      </c>
      <c r="D193" s="12">
        <v>3</v>
      </c>
      <c r="E193" s="12">
        <v>0</v>
      </c>
      <c r="F193" s="12">
        <v>7</v>
      </c>
      <c r="G193" s="12">
        <v>0</v>
      </c>
      <c r="H193" s="12">
        <v>2</v>
      </c>
      <c r="I193" s="12">
        <v>0</v>
      </c>
      <c r="J193" s="12">
        <v>1</v>
      </c>
      <c r="K193" s="12">
        <v>2</v>
      </c>
      <c r="L193" s="12">
        <v>0</v>
      </c>
      <c r="M193" s="12">
        <v>5</v>
      </c>
      <c r="N193" s="12" t="s">
        <v>37</v>
      </c>
      <c r="O193" s="12">
        <v>7</v>
      </c>
      <c r="P193" s="12">
        <v>5</v>
      </c>
      <c r="Q193" s="12">
        <v>0</v>
      </c>
      <c r="R193" s="12">
        <v>0</v>
      </c>
      <c r="S193" s="92"/>
      <c r="T193" s="85"/>
      <c r="U193" s="38">
        <v>0</v>
      </c>
      <c r="V193" s="38">
        <v>0</v>
      </c>
      <c r="W193" s="38">
        <v>0</v>
      </c>
      <c r="X193" s="10">
        <v>3195.1</v>
      </c>
      <c r="Y193" s="10">
        <v>0</v>
      </c>
      <c r="Z193" s="38">
        <v>0</v>
      </c>
      <c r="AA193" s="38">
        <v>0</v>
      </c>
      <c r="AB193" s="10">
        <f t="shared" ref="AB193:AB195" si="27">U193+V193+W193+X193+Y193+Z193+AA193</f>
        <v>3195.1</v>
      </c>
      <c r="AC193" s="63">
        <v>2024</v>
      </c>
      <c r="AE193" s="9"/>
    </row>
    <row r="194" spans="1:31" ht="27.75" customHeight="1" x14ac:dyDescent="0.25">
      <c r="A194" s="28"/>
      <c r="B194" s="12">
        <v>0</v>
      </c>
      <c r="C194" s="12">
        <v>4</v>
      </c>
      <c r="D194" s="12">
        <v>3</v>
      </c>
      <c r="E194" s="12">
        <v>0</v>
      </c>
      <c r="F194" s="12">
        <v>7</v>
      </c>
      <c r="G194" s="12">
        <v>0</v>
      </c>
      <c r="H194" s="12">
        <v>2</v>
      </c>
      <c r="I194" s="12">
        <v>0</v>
      </c>
      <c r="J194" s="12">
        <v>1</v>
      </c>
      <c r="K194" s="12">
        <v>2</v>
      </c>
      <c r="L194" s="12">
        <v>0</v>
      </c>
      <c r="M194" s="12">
        <v>5</v>
      </c>
      <c r="N194" s="12" t="s">
        <v>229</v>
      </c>
      <c r="O194" s="12">
        <v>7</v>
      </c>
      <c r="P194" s="12">
        <v>5</v>
      </c>
      <c r="Q194" s="12">
        <v>0</v>
      </c>
      <c r="R194" s="12">
        <v>0</v>
      </c>
      <c r="S194" s="92"/>
      <c r="T194" s="85"/>
      <c r="U194" s="10">
        <v>0</v>
      </c>
      <c r="V194" s="10">
        <v>0</v>
      </c>
      <c r="W194" s="10">
        <v>0</v>
      </c>
      <c r="X194" s="10">
        <v>28755.5</v>
      </c>
      <c r="Y194" s="10">
        <v>0</v>
      </c>
      <c r="Z194" s="10">
        <v>0</v>
      </c>
      <c r="AA194" s="10">
        <v>0</v>
      </c>
      <c r="AB194" s="10">
        <f t="shared" si="27"/>
        <v>28755.5</v>
      </c>
      <c r="AC194" s="66">
        <v>2024</v>
      </c>
    </row>
    <row r="195" spans="1:31" ht="27.75" customHeight="1" x14ac:dyDescent="0.25">
      <c r="A195" s="28"/>
      <c r="B195" s="12">
        <v>0</v>
      </c>
      <c r="C195" s="12">
        <v>4</v>
      </c>
      <c r="D195" s="12">
        <v>3</v>
      </c>
      <c r="E195" s="12">
        <v>0</v>
      </c>
      <c r="F195" s="12">
        <v>7</v>
      </c>
      <c r="G195" s="12">
        <v>0</v>
      </c>
      <c r="H195" s="12">
        <v>2</v>
      </c>
      <c r="I195" s="12">
        <v>0</v>
      </c>
      <c r="J195" s="12">
        <v>1</v>
      </c>
      <c r="K195" s="12">
        <v>2</v>
      </c>
      <c r="L195" s="12">
        <v>0</v>
      </c>
      <c r="M195" s="12">
        <v>5</v>
      </c>
      <c r="N195" s="12">
        <v>0</v>
      </c>
      <c r="O195" s="12">
        <v>7</v>
      </c>
      <c r="P195" s="12">
        <v>5</v>
      </c>
      <c r="Q195" s="12">
        <v>0</v>
      </c>
      <c r="R195" s="12">
        <v>0</v>
      </c>
      <c r="S195" s="92"/>
      <c r="T195" s="85"/>
      <c r="U195" s="50">
        <v>0</v>
      </c>
      <c r="V195" s="50">
        <v>0</v>
      </c>
      <c r="W195" s="50">
        <v>0</v>
      </c>
      <c r="X195" s="50">
        <v>13300</v>
      </c>
      <c r="Y195" s="50">
        <v>0</v>
      </c>
      <c r="Z195" s="50">
        <v>0</v>
      </c>
      <c r="AA195" s="50">
        <v>0</v>
      </c>
      <c r="AB195" s="10">
        <f t="shared" si="27"/>
        <v>13300</v>
      </c>
      <c r="AC195" s="66">
        <v>2024</v>
      </c>
    </row>
    <row r="196" spans="1:31" ht="27.75" customHeight="1" x14ac:dyDescent="0.25">
      <c r="A196" s="28"/>
      <c r="B196" s="12">
        <v>0</v>
      </c>
      <c r="C196" s="12">
        <v>4</v>
      </c>
      <c r="D196" s="12">
        <v>3</v>
      </c>
      <c r="E196" s="12">
        <v>0</v>
      </c>
      <c r="F196" s="12">
        <v>7</v>
      </c>
      <c r="G196" s="12">
        <v>0</v>
      </c>
      <c r="H196" s="12">
        <v>2</v>
      </c>
      <c r="I196" s="12">
        <v>0</v>
      </c>
      <c r="J196" s="12">
        <v>1</v>
      </c>
      <c r="K196" s="12">
        <v>2</v>
      </c>
      <c r="L196" s="12" t="s">
        <v>244</v>
      </c>
      <c r="M196" s="12">
        <v>4</v>
      </c>
      <c r="N196" s="12">
        <v>5</v>
      </c>
      <c r="O196" s="12">
        <v>7</v>
      </c>
      <c r="P196" s="12">
        <v>5</v>
      </c>
      <c r="Q196" s="12">
        <v>0</v>
      </c>
      <c r="R196" s="12">
        <v>0</v>
      </c>
      <c r="S196" s="92"/>
      <c r="T196" s="84"/>
      <c r="U196" s="50">
        <v>0</v>
      </c>
      <c r="V196" s="50">
        <v>0</v>
      </c>
      <c r="W196" s="50">
        <v>0</v>
      </c>
      <c r="X196" s="50">
        <v>0</v>
      </c>
      <c r="Y196" s="50">
        <v>67620.5</v>
      </c>
      <c r="Z196" s="50">
        <v>0</v>
      </c>
      <c r="AA196" s="50">
        <v>0</v>
      </c>
      <c r="AB196" s="50">
        <f t="shared" ref="AB196:AB200" si="28">U196+V196+W196+X196+Y196+Z196+AA196</f>
        <v>67620.5</v>
      </c>
      <c r="AC196" s="64">
        <v>2025</v>
      </c>
      <c r="AE196" s="9"/>
    </row>
    <row r="197" spans="1:31" ht="27.75" customHeight="1" x14ac:dyDescent="0.25">
      <c r="A197" s="28"/>
      <c r="B197" s="12">
        <v>0</v>
      </c>
      <c r="C197" s="12">
        <v>4</v>
      </c>
      <c r="D197" s="12">
        <v>3</v>
      </c>
      <c r="E197" s="12">
        <v>0</v>
      </c>
      <c r="F197" s="12">
        <v>7</v>
      </c>
      <c r="G197" s="12">
        <v>0</v>
      </c>
      <c r="H197" s="12">
        <v>2</v>
      </c>
      <c r="I197" s="12">
        <v>0</v>
      </c>
      <c r="J197" s="12">
        <v>1</v>
      </c>
      <c r="K197" s="12">
        <v>2</v>
      </c>
      <c r="L197" s="12" t="s">
        <v>244</v>
      </c>
      <c r="M197" s="12">
        <v>4</v>
      </c>
      <c r="N197" s="12" t="s">
        <v>245</v>
      </c>
      <c r="O197" s="12">
        <v>7</v>
      </c>
      <c r="P197" s="12">
        <v>5</v>
      </c>
      <c r="Q197" s="12">
        <v>0</v>
      </c>
      <c r="R197" s="12">
        <v>0</v>
      </c>
      <c r="S197" s="82"/>
      <c r="T197" s="66"/>
      <c r="U197" s="50">
        <v>0</v>
      </c>
      <c r="V197" s="50">
        <v>0</v>
      </c>
      <c r="W197" s="50">
        <v>0</v>
      </c>
      <c r="X197" s="50">
        <v>0</v>
      </c>
      <c r="Y197" s="50">
        <v>36950.6</v>
      </c>
      <c r="Z197" s="50">
        <v>0</v>
      </c>
      <c r="AA197" s="50">
        <v>0</v>
      </c>
      <c r="AB197" s="50">
        <f t="shared" si="28"/>
        <v>36950.6</v>
      </c>
      <c r="AC197" s="64">
        <v>2025</v>
      </c>
    </row>
    <row r="198" spans="1:31" ht="42" customHeight="1" x14ac:dyDescent="0.25">
      <c r="A198" s="28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4" t="s">
        <v>202</v>
      </c>
      <c r="T198" s="64" t="s">
        <v>27</v>
      </c>
      <c r="U198" s="70">
        <v>0</v>
      </c>
      <c r="V198" s="70">
        <v>0</v>
      </c>
      <c r="W198" s="70">
        <v>0</v>
      </c>
      <c r="X198" s="70">
        <v>0</v>
      </c>
      <c r="Y198" s="70">
        <v>1</v>
      </c>
      <c r="Z198" s="70">
        <v>0</v>
      </c>
      <c r="AA198" s="70">
        <v>0</v>
      </c>
      <c r="AB198" s="70">
        <f t="shared" si="28"/>
        <v>1</v>
      </c>
      <c r="AC198" s="64">
        <v>2025</v>
      </c>
    </row>
    <row r="199" spans="1:31" ht="24.75" customHeight="1" x14ac:dyDescent="0.25">
      <c r="A199" s="28"/>
      <c r="B199" s="12">
        <v>0</v>
      </c>
      <c r="C199" s="12">
        <v>4</v>
      </c>
      <c r="D199" s="12">
        <v>3</v>
      </c>
      <c r="E199" s="12">
        <v>0</v>
      </c>
      <c r="F199" s="12">
        <v>7</v>
      </c>
      <c r="G199" s="12">
        <v>0</v>
      </c>
      <c r="H199" s="12">
        <v>2</v>
      </c>
      <c r="I199" s="12">
        <v>0</v>
      </c>
      <c r="J199" s="12">
        <v>1</v>
      </c>
      <c r="K199" s="12">
        <v>2</v>
      </c>
      <c r="L199" s="12" t="s">
        <v>244</v>
      </c>
      <c r="M199" s="12">
        <v>4</v>
      </c>
      <c r="N199" s="12">
        <v>5</v>
      </c>
      <c r="O199" s="12">
        <v>7</v>
      </c>
      <c r="P199" s="12">
        <v>5</v>
      </c>
      <c r="Q199" s="12">
        <v>0</v>
      </c>
      <c r="R199" s="12">
        <v>0</v>
      </c>
      <c r="S199" s="81" t="s">
        <v>256</v>
      </c>
      <c r="T199" s="83" t="s">
        <v>12</v>
      </c>
      <c r="U199" s="50">
        <v>0</v>
      </c>
      <c r="V199" s="50">
        <v>0</v>
      </c>
      <c r="W199" s="50">
        <v>0</v>
      </c>
      <c r="X199" s="50">
        <v>0</v>
      </c>
      <c r="Y199" s="50">
        <v>0</v>
      </c>
      <c r="Z199" s="50">
        <v>65726</v>
      </c>
      <c r="AA199" s="50">
        <v>65726</v>
      </c>
      <c r="AB199" s="50">
        <f t="shared" si="28"/>
        <v>131452</v>
      </c>
      <c r="AC199" s="64">
        <v>2027</v>
      </c>
      <c r="AE199" s="9"/>
    </row>
    <row r="200" spans="1:31" ht="24.75" customHeight="1" x14ac:dyDescent="0.25">
      <c r="A200" s="28"/>
      <c r="B200" s="12">
        <v>0</v>
      </c>
      <c r="C200" s="12">
        <v>4</v>
      </c>
      <c r="D200" s="12">
        <v>3</v>
      </c>
      <c r="E200" s="12">
        <v>0</v>
      </c>
      <c r="F200" s="12">
        <v>7</v>
      </c>
      <c r="G200" s="12">
        <v>0</v>
      </c>
      <c r="H200" s="12">
        <v>2</v>
      </c>
      <c r="I200" s="12">
        <v>0</v>
      </c>
      <c r="J200" s="12">
        <v>1</v>
      </c>
      <c r="K200" s="12">
        <v>2</v>
      </c>
      <c r="L200" s="12" t="s">
        <v>244</v>
      </c>
      <c r="M200" s="12">
        <v>4</v>
      </c>
      <c r="N200" s="12" t="s">
        <v>245</v>
      </c>
      <c r="O200" s="12">
        <v>7</v>
      </c>
      <c r="P200" s="12">
        <v>5</v>
      </c>
      <c r="Q200" s="12">
        <v>0</v>
      </c>
      <c r="R200" s="12">
        <v>0</v>
      </c>
      <c r="S200" s="82"/>
      <c r="T200" s="84"/>
      <c r="U200" s="50">
        <v>0</v>
      </c>
      <c r="V200" s="50">
        <v>0</v>
      </c>
      <c r="W200" s="50">
        <v>0</v>
      </c>
      <c r="X200" s="50">
        <v>0</v>
      </c>
      <c r="Y200" s="50">
        <v>0</v>
      </c>
      <c r="Z200" s="50">
        <v>1446.4</v>
      </c>
      <c r="AA200" s="50">
        <v>1446.4</v>
      </c>
      <c r="AB200" s="50">
        <f t="shared" si="28"/>
        <v>2892.8</v>
      </c>
      <c r="AC200" s="64">
        <v>2027</v>
      </c>
      <c r="AE200" s="9"/>
    </row>
    <row r="201" spans="1:31" ht="48.75" customHeight="1" x14ac:dyDescent="0.25">
      <c r="A201" s="28"/>
      <c r="B201" s="45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7" t="s">
        <v>202</v>
      </c>
      <c r="T201" s="66" t="s">
        <v>27</v>
      </c>
      <c r="U201" s="70">
        <v>0</v>
      </c>
      <c r="V201" s="70">
        <v>0</v>
      </c>
      <c r="W201" s="70">
        <v>0</v>
      </c>
      <c r="X201" s="70">
        <v>0</v>
      </c>
      <c r="Y201" s="70">
        <v>0</v>
      </c>
      <c r="Z201" s="70">
        <v>0</v>
      </c>
      <c r="AA201" s="70">
        <v>1</v>
      </c>
      <c r="AB201" s="70">
        <v>1</v>
      </c>
      <c r="AC201" s="64">
        <v>2027</v>
      </c>
      <c r="AE201" s="9"/>
    </row>
    <row r="202" spans="1:31" ht="24" customHeight="1" x14ac:dyDescent="0.25">
      <c r="A202" s="28"/>
      <c r="B202" s="12">
        <v>0</v>
      </c>
      <c r="C202" s="12">
        <v>1</v>
      </c>
      <c r="D202" s="12">
        <v>1</v>
      </c>
      <c r="E202" s="12">
        <v>0</v>
      </c>
      <c r="F202" s="12">
        <v>7</v>
      </c>
      <c r="G202" s="12">
        <v>0</v>
      </c>
      <c r="H202" s="12">
        <v>2</v>
      </c>
      <c r="I202" s="12">
        <v>0</v>
      </c>
      <c r="J202" s="12">
        <v>1</v>
      </c>
      <c r="K202" s="12">
        <v>2</v>
      </c>
      <c r="L202" s="12">
        <v>0</v>
      </c>
      <c r="M202" s="12">
        <v>5</v>
      </c>
      <c r="N202" s="12">
        <v>1</v>
      </c>
      <c r="O202" s="12">
        <v>9</v>
      </c>
      <c r="P202" s="12">
        <v>0</v>
      </c>
      <c r="Q202" s="12">
        <v>5</v>
      </c>
      <c r="R202" s="12">
        <v>4</v>
      </c>
      <c r="S202" s="78" t="s">
        <v>257</v>
      </c>
      <c r="T202" s="99" t="s">
        <v>12</v>
      </c>
      <c r="U202" s="48">
        <v>0</v>
      </c>
      <c r="V202" s="49">
        <v>0</v>
      </c>
      <c r="W202" s="49">
        <v>0</v>
      </c>
      <c r="X202" s="50">
        <v>2941.2</v>
      </c>
      <c r="Y202" s="49">
        <v>0</v>
      </c>
      <c r="Z202" s="49">
        <v>0</v>
      </c>
      <c r="AA202" s="49">
        <v>0</v>
      </c>
      <c r="AB202" s="10">
        <f>U202+V202+W202+X202+Y202+Z202+AA202</f>
        <v>2941.2</v>
      </c>
      <c r="AC202" s="64">
        <v>2024</v>
      </c>
    </row>
    <row r="203" spans="1:31" ht="24" customHeight="1" x14ac:dyDescent="0.25">
      <c r="A203" s="28"/>
      <c r="B203" s="12">
        <v>0</v>
      </c>
      <c r="C203" s="12">
        <v>1</v>
      </c>
      <c r="D203" s="12">
        <v>1</v>
      </c>
      <c r="E203" s="12">
        <v>0</v>
      </c>
      <c r="F203" s="12">
        <v>7</v>
      </c>
      <c r="G203" s="12">
        <v>0</v>
      </c>
      <c r="H203" s="12">
        <v>2</v>
      </c>
      <c r="I203" s="12">
        <v>0</v>
      </c>
      <c r="J203" s="12">
        <v>1</v>
      </c>
      <c r="K203" s="12">
        <v>2</v>
      </c>
      <c r="L203" s="12">
        <v>0</v>
      </c>
      <c r="M203" s="12">
        <v>5</v>
      </c>
      <c r="N203" s="12">
        <v>1</v>
      </c>
      <c r="O203" s="12">
        <v>9</v>
      </c>
      <c r="P203" s="12">
        <v>3</v>
      </c>
      <c r="Q203" s="12">
        <v>5</v>
      </c>
      <c r="R203" s="12">
        <v>4</v>
      </c>
      <c r="S203" s="79"/>
      <c r="T203" s="100"/>
      <c r="U203" s="48">
        <v>0</v>
      </c>
      <c r="V203" s="49">
        <v>0</v>
      </c>
      <c r="W203" s="49">
        <v>0</v>
      </c>
      <c r="X203" s="50">
        <v>80</v>
      </c>
      <c r="Y203" s="49">
        <v>0</v>
      </c>
      <c r="Z203" s="49">
        <v>0</v>
      </c>
      <c r="AA203" s="49">
        <v>0</v>
      </c>
      <c r="AB203" s="10">
        <f t="shared" ref="AB203:AB205" si="29">U203+V203+W203+X203+Y203+Z203+AA203</f>
        <v>80</v>
      </c>
      <c r="AC203" s="64">
        <v>2024</v>
      </c>
      <c r="AD203" s="9"/>
    </row>
    <row r="204" spans="1:31" ht="24" customHeight="1" x14ac:dyDescent="0.25">
      <c r="A204" s="28"/>
      <c r="B204" s="12">
        <v>0</v>
      </c>
      <c r="C204" s="12">
        <v>1</v>
      </c>
      <c r="D204" s="12">
        <v>1</v>
      </c>
      <c r="E204" s="12">
        <v>0</v>
      </c>
      <c r="F204" s="12">
        <v>7</v>
      </c>
      <c r="G204" s="12">
        <v>0</v>
      </c>
      <c r="H204" s="12">
        <v>2</v>
      </c>
      <c r="I204" s="12">
        <v>0</v>
      </c>
      <c r="J204" s="12">
        <v>1</v>
      </c>
      <c r="K204" s="12">
        <v>2</v>
      </c>
      <c r="L204" s="12">
        <v>0</v>
      </c>
      <c r="M204" s="12">
        <v>5</v>
      </c>
      <c r="N204" s="12" t="s">
        <v>37</v>
      </c>
      <c r="O204" s="12">
        <v>9</v>
      </c>
      <c r="P204" s="12">
        <v>0</v>
      </c>
      <c r="Q204" s="12">
        <v>5</v>
      </c>
      <c r="R204" s="12">
        <v>4</v>
      </c>
      <c r="S204" s="79"/>
      <c r="T204" s="100"/>
      <c r="U204" s="48">
        <v>0</v>
      </c>
      <c r="V204" s="49">
        <v>0</v>
      </c>
      <c r="W204" s="49">
        <v>0</v>
      </c>
      <c r="X204" s="50">
        <v>610.20000000000005</v>
      </c>
      <c r="Y204" s="49">
        <v>0</v>
      </c>
      <c r="Z204" s="49">
        <v>0</v>
      </c>
      <c r="AA204" s="49">
        <v>0</v>
      </c>
      <c r="AB204" s="10">
        <f t="shared" si="29"/>
        <v>610.20000000000005</v>
      </c>
      <c r="AC204" s="64">
        <v>2024</v>
      </c>
    </row>
    <row r="205" spans="1:31" ht="24" customHeight="1" x14ac:dyDescent="0.25">
      <c r="A205" s="28"/>
      <c r="B205" s="12">
        <v>0</v>
      </c>
      <c r="C205" s="12">
        <v>1</v>
      </c>
      <c r="D205" s="12">
        <v>1</v>
      </c>
      <c r="E205" s="12">
        <v>0</v>
      </c>
      <c r="F205" s="12">
        <v>7</v>
      </c>
      <c r="G205" s="12">
        <v>0</v>
      </c>
      <c r="H205" s="12">
        <v>2</v>
      </c>
      <c r="I205" s="12">
        <v>0</v>
      </c>
      <c r="J205" s="12">
        <v>1</v>
      </c>
      <c r="K205" s="12">
        <v>2</v>
      </c>
      <c r="L205" s="12">
        <v>0</v>
      </c>
      <c r="M205" s="12">
        <v>5</v>
      </c>
      <c r="N205" s="12" t="s">
        <v>37</v>
      </c>
      <c r="O205" s="12">
        <v>9</v>
      </c>
      <c r="P205" s="12" t="s">
        <v>230</v>
      </c>
      <c r="Q205" s="12">
        <v>5</v>
      </c>
      <c r="R205" s="12">
        <v>4</v>
      </c>
      <c r="S205" s="80"/>
      <c r="T205" s="101"/>
      <c r="U205" s="48">
        <v>0</v>
      </c>
      <c r="V205" s="49">
        <v>0</v>
      </c>
      <c r="W205" s="49">
        <v>0</v>
      </c>
      <c r="X205" s="50">
        <v>524.6</v>
      </c>
      <c r="Y205" s="49">
        <v>0</v>
      </c>
      <c r="Z205" s="49">
        <v>0</v>
      </c>
      <c r="AA205" s="49">
        <v>0</v>
      </c>
      <c r="AB205" s="10">
        <f t="shared" si="29"/>
        <v>524.6</v>
      </c>
      <c r="AC205" s="64">
        <v>2024</v>
      </c>
    </row>
    <row r="206" spans="1:31" ht="36" customHeight="1" x14ac:dyDescent="0.25">
      <c r="A206" s="28"/>
      <c r="B206" s="45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7" t="s">
        <v>228</v>
      </c>
      <c r="T206" s="66" t="s">
        <v>27</v>
      </c>
      <c r="U206" s="18">
        <v>0</v>
      </c>
      <c r="V206" s="70">
        <v>0</v>
      </c>
      <c r="W206" s="70">
        <v>0</v>
      </c>
      <c r="X206" s="70">
        <v>1</v>
      </c>
      <c r="Y206" s="70">
        <v>0</v>
      </c>
      <c r="Z206" s="70">
        <v>0</v>
      </c>
      <c r="AA206" s="70">
        <v>0</v>
      </c>
      <c r="AB206" s="70">
        <v>1</v>
      </c>
      <c r="AC206" s="64">
        <v>2024</v>
      </c>
    </row>
    <row r="207" spans="1:31" ht="62.25" customHeight="1" x14ac:dyDescent="0.25">
      <c r="A207" s="28"/>
      <c r="B207" s="24">
        <v>0</v>
      </c>
      <c r="C207" s="12">
        <v>1</v>
      </c>
      <c r="D207" s="12">
        <v>1</v>
      </c>
      <c r="E207" s="12">
        <v>0</v>
      </c>
      <c r="F207" s="12">
        <v>7</v>
      </c>
      <c r="G207" s="12">
        <v>0</v>
      </c>
      <c r="H207" s="12">
        <v>2</v>
      </c>
      <c r="I207" s="12">
        <v>0</v>
      </c>
      <c r="J207" s="12">
        <v>1</v>
      </c>
      <c r="K207" s="12">
        <v>2</v>
      </c>
      <c r="L207" s="12">
        <v>0</v>
      </c>
      <c r="M207" s="12">
        <v>5</v>
      </c>
      <c r="N207" s="12">
        <v>1</v>
      </c>
      <c r="O207" s="12">
        <v>1</v>
      </c>
      <c r="P207" s="12">
        <v>4</v>
      </c>
      <c r="Q207" s="12">
        <v>6</v>
      </c>
      <c r="R207" s="12">
        <v>0</v>
      </c>
      <c r="S207" s="61" t="s">
        <v>258</v>
      </c>
      <c r="T207" s="63" t="s">
        <v>12</v>
      </c>
      <c r="U207" s="10">
        <v>0</v>
      </c>
      <c r="V207" s="10">
        <v>0</v>
      </c>
      <c r="W207" s="10">
        <v>0</v>
      </c>
      <c r="X207" s="10">
        <v>2000</v>
      </c>
      <c r="Y207" s="10">
        <v>0</v>
      </c>
      <c r="Z207" s="10">
        <v>0</v>
      </c>
      <c r="AA207" s="10">
        <v>0</v>
      </c>
      <c r="AB207" s="10">
        <f>U207+V207+W207+X207+Y207+Z207+AA207</f>
        <v>2000</v>
      </c>
      <c r="AC207" s="66">
        <v>2024</v>
      </c>
    </row>
    <row r="208" spans="1:31" ht="60" customHeight="1" x14ac:dyDescent="0.25">
      <c r="A208" s="28"/>
      <c r="B208" s="24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61" t="s">
        <v>251</v>
      </c>
      <c r="T208" s="66" t="s">
        <v>27</v>
      </c>
      <c r="U208" s="18">
        <v>0</v>
      </c>
      <c r="V208" s="18">
        <v>0</v>
      </c>
      <c r="W208" s="18">
        <v>0</v>
      </c>
      <c r="X208" s="18">
        <v>2</v>
      </c>
      <c r="Y208" s="18">
        <v>0</v>
      </c>
      <c r="Z208" s="18">
        <v>0</v>
      </c>
      <c r="AA208" s="18">
        <v>0</v>
      </c>
      <c r="AB208" s="18">
        <f>U208+V208+W208+X208+Y208+Z208+AA208</f>
        <v>2</v>
      </c>
      <c r="AC208" s="66">
        <v>2024</v>
      </c>
    </row>
    <row r="209" spans="1:29" ht="51.75" customHeight="1" x14ac:dyDescent="0.25">
      <c r="A209" s="28"/>
      <c r="B209" s="24">
        <v>0</v>
      </c>
      <c r="C209" s="12">
        <v>1</v>
      </c>
      <c r="D209" s="12">
        <v>1</v>
      </c>
      <c r="E209" s="12">
        <v>0</v>
      </c>
      <c r="F209" s="12">
        <v>7</v>
      </c>
      <c r="G209" s="12">
        <v>0</v>
      </c>
      <c r="H209" s="12">
        <v>2</v>
      </c>
      <c r="I209" s="12">
        <v>0</v>
      </c>
      <c r="J209" s="12">
        <v>1</v>
      </c>
      <c r="K209" s="12">
        <v>2</v>
      </c>
      <c r="L209" s="12">
        <v>0</v>
      </c>
      <c r="M209" s="12">
        <v>6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3" t="s">
        <v>234</v>
      </c>
      <c r="T209" s="7" t="s">
        <v>12</v>
      </c>
      <c r="U209" s="14">
        <f>U211</f>
        <v>0</v>
      </c>
      <c r="V209" s="14">
        <f t="shared" ref="V209:AA209" si="30">V211</f>
        <v>4005</v>
      </c>
      <c r="W209" s="14">
        <f t="shared" si="30"/>
        <v>3753.9</v>
      </c>
      <c r="X209" s="14">
        <f t="shared" si="30"/>
        <v>5049.8999999999996</v>
      </c>
      <c r="Y209" s="14">
        <f t="shared" si="30"/>
        <v>0</v>
      </c>
      <c r="Z209" s="14">
        <f t="shared" si="30"/>
        <v>0</v>
      </c>
      <c r="AA209" s="14">
        <f t="shared" si="30"/>
        <v>0</v>
      </c>
      <c r="AB209" s="14">
        <f>SUM(U209:AA209)</f>
        <v>12808.8</v>
      </c>
      <c r="AC209" s="7">
        <v>2024</v>
      </c>
    </row>
    <row r="210" spans="1:29" ht="39.75" customHeight="1" x14ac:dyDescent="0.25">
      <c r="A210" s="28"/>
      <c r="B210" s="24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65" t="s">
        <v>180</v>
      </c>
      <c r="T210" s="66" t="s">
        <v>27</v>
      </c>
      <c r="U210" s="18">
        <v>0</v>
      </c>
      <c r="V210" s="18">
        <v>13</v>
      </c>
      <c r="W210" s="18">
        <v>8</v>
      </c>
      <c r="X210" s="18">
        <v>9</v>
      </c>
      <c r="Y210" s="18">
        <v>0</v>
      </c>
      <c r="Z210" s="18">
        <v>0</v>
      </c>
      <c r="AA210" s="18">
        <v>0</v>
      </c>
      <c r="AB210" s="18">
        <f>U210+V210+W210+X210+Y210+Z210+AA210</f>
        <v>30</v>
      </c>
      <c r="AC210" s="66">
        <v>2024</v>
      </c>
    </row>
    <row r="211" spans="1:29" ht="37.5" customHeight="1" x14ac:dyDescent="0.25">
      <c r="A211" s="28"/>
      <c r="B211" s="24">
        <v>0</v>
      </c>
      <c r="C211" s="12">
        <v>1</v>
      </c>
      <c r="D211" s="12">
        <v>1</v>
      </c>
      <c r="E211" s="12">
        <v>0</v>
      </c>
      <c r="F211" s="12">
        <v>7</v>
      </c>
      <c r="G211" s="12">
        <v>0</v>
      </c>
      <c r="H211" s="12">
        <v>2</v>
      </c>
      <c r="I211" s="12">
        <v>0</v>
      </c>
      <c r="J211" s="12">
        <v>1</v>
      </c>
      <c r="K211" s="12">
        <v>2</v>
      </c>
      <c r="L211" s="12">
        <v>0</v>
      </c>
      <c r="M211" s="12">
        <v>6</v>
      </c>
      <c r="N211" s="12">
        <v>1</v>
      </c>
      <c r="O211" s="12">
        <v>8</v>
      </c>
      <c r="P211" s="12">
        <v>0</v>
      </c>
      <c r="Q211" s="12">
        <v>0</v>
      </c>
      <c r="R211" s="12">
        <v>0</v>
      </c>
      <c r="S211" s="78" t="s">
        <v>235</v>
      </c>
      <c r="T211" s="83" t="s">
        <v>12</v>
      </c>
      <c r="U211" s="10">
        <v>0</v>
      </c>
      <c r="V211" s="10">
        <v>4005</v>
      </c>
      <c r="W211" s="10">
        <v>3753.9</v>
      </c>
      <c r="X211" s="10">
        <f>X212+X213+X214+X215+X216+X217+X218+X219+X220</f>
        <v>5049.8999999999996</v>
      </c>
      <c r="Y211" s="10">
        <v>0</v>
      </c>
      <c r="Z211" s="10">
        <v>0</v>
      </c>
      <c r="AA211" s="10">
        <v>0</v>
      </c>
      <c r="AB211" s="10">
        <f>U211+V211+W211+X211+Y211+Z211+AA211</f>
        <v>12808.8</v>
      </c>
      <c r="AC211" s="66">
        <v>2024</v>
      </c>
    </row>
    <row r="212" spans="1:29" ht="28.5" customHeight="1" x14ac:dyDescent="0.25">
      <c r="A212" s="28"/>
      <c r="B212" s="24">
        <v>0</v>
      </c>
      <c r="C212" s="12">
        <v>1</v>
      </c>
      <c r="D212" s="12">
        <v>1</v>
      </c>
      <c r="E212" s="12">
        <v>0</v>
      </c>
      <c r="F212" s="12">
        <v>7</v>
      </c>
      <c r="G212" s="12">
        <v>0</v>
      </c>
      <c r="H212" s="12">
        <v>2</v>
      </c>
      <c r="I212" s="12">
        <v>0</v>
      </c>
      <c r="J212" s="12">
        <v>1</v>
      </c>
      <c r="K212" s="12">
        <v>2</v>
      </c>
      <c r="L212" s="12">
        <v>0</v>
      </c>
      <c r="M212" s="12">
        <v>6</v>
      </c>
      <c r="N212" s="12">
        <v>1</v>
      </c>
      <c r="O212" s="12">
        <v>8</v>
      </c>
      <c r="P212" s="12">
        <v>0</v>
      </c>
      <c r="Q212" s="12">
        <v>0</v>
      </c>
      <c r="R212" s="12">
        <v>1</v>
      </c>
      <c r="S212" s="79"/>
      <c r="T212" s="85"/>
      <c r="U212" s="10">
        <v>0</v>
      </c>
      <c r="V212" s="10">
        <v>0</v>
      </c>
      <c r="W212" s="10">
        <v>0</v>
      </c>
      <c r="X212" s="10">
        <v>688.9</v>
      </c>
      <c r="Y212" s="10">
        <v>0</v>
      </c>
      <c r="Z212" s="10">
        <v>0</v>
      </c>
      <c r="AA212" s="10">
        <v>0</v>
      </c>
      <c r="AB212" s="10">
        <f t="shared" ref="AB212:AB220" si="31">U212+V212+W212+X212+Y212+Z212+AA212</f>
        <v>688.9</v>
      </c>
      <c r="AC212" s="66">
        <v>2024</v>
      </c>
    </row>
    <row r="213" spans="1:29" ht="28.5" customHeight="1" x14ac:dyDescent="0.25">
      <c r="A213" s="28"/>
      <c r="B213" s="24">
        <v>0</v>
      </c>
      <c r="C213" s="12">
        <v>1</v>
      </c>
      <c r="D213" s="12">
        <v>1</v>
      </c>
      <c r="E213" s="12">
        <v>0</v>
      </c>
      <c r="F213" s="12">
        <v>7</v>
      </c>
      <c r="G213" s="12">
        <v>0</v>
      </c>
      <c r="H213" s="12">
        <v>2</v>
      </c>
      <c r="I213" s="12">
        <v>0</v>
      </c>
      <c r="J213" s="12">
        <v>1</v>
      </c>
      <c r="K213" s="12">
        <v>2</v>
      </c>
      <c r="L213" s="12">
        <v>0</v>
      </c>
      <c r="M213" s="12">
        <v>6</v>
      </c>
      <c r="N213" s="12">
        <v>1</v>
      </c>
      <c r="O213" s="12">
        <v>8</v>
      </c>
      <c r="P213" s="12">
        <v>0</v>
      </c>
      <c r="Q213" s="12">
        <v>0</v>
      </c>
      <c r="R213" s="12">
        <v>2</v>
      </c>
      <c r="S213" s="79"/>
      <c r="T213" s="85"/>
      <c r="U213" s="10">
        <v>0</v>
      </c>
      <c r="V213" s="10">
        <v>0</v>
      </c>
      <c r="W213" s="10">
        <v>0</v>
      </c>
      <c r="X213" s="10">
        <v>469.8</v>
      </c>
      <c r="Y213" s="10">
        <v>0</v>
      </c>
      <c r="Z213" s="10">
        <v>0</v>
      </c>
      <c r="AA213" s="10">
        <v>0</v>
      </c>
      <c r="AB213" s="10">
        <f t="shared" si="31"/>
        <v>469.8</v>
      </c>
      <c r="AC213" s="66">
        <v>2024</v>
      </c>
    </row>
    <row r="214" spans="1:29" ht="28.5" customHeight="1" x14ac:dyDescent="0.25">
      <c r="A214" s="28"/>
      <c r="B214" s="24">
        <v>0</v>
      </c>
      <c r="C214" s="12">
        <v>1</v>
      </c>
      <c r="D214" s="12">
        <v>1</v>
      </c>
      <c r="E214" s="12">
        <v>0</v>
      </c>
      <c r="F214" s="12">
        <v>7</v>
      </c>
      <c r="G214" s="12">
        <v>0</v>
      </c>
      <c r="H214" s="12">
        <v>2</v>
      </c>
      <c r="I214" s="12">
        <v>0</v>
      </c>
      <c r="J214" s="12">
        <v>1</v>
      </c>
      <c r="K214" s="12">
        <v>2</v>
      </c>
      <c r="L214" s="12">
        <v>0</v>
      </c>
      <c r="M214" s="12">
        <v>6</v>
      </c>
      <c r="N214" s="12">
        <v>1</v>
      </c>
      <c r="O214" s="12">
        <v>8</v>
      </c>
      <c r="P214" s="12">
        <v>0</v>
      </c>
      <c r="Q214" s="12">
        <v>0</v>
      </c>
      <c r="R214" s="12">
        <v>3</v>
      </c>
      <c r="S214" s="79"/>
      <c r="T214" s="85"/>
      <c r="U214" s="10">
        <v>0</v>
      </c>
      <c r="V214" s="10">
        <v>0</v>
      </c>
      <c r="W214" s="10">
        <v>0</v>
      </c>
      <c r="X214" s="10">
        <v>404.1</v>
      </c>
      <c r="Y214" s="10">
        <v>0</v>
      </c>
      <c r="Z214" s="10">
        <v>0</v>
      </c>
      <c r="AA214" s="10">
        <v>0</v>
      </c>
      <c r="AB214" s="10">
        <f t="shared" si="31"/>
        <v>404.1</v>
      </c>
      <c r="AC214" s="66">
        <v>2024</v>
      </c>
    </row>
    <row r="215" spans="1:29" ht="28.5" customHeight="1" x14ac:dyDescent="0.25">
      <c r="A215" s="28"/>
      <c r="B215" s="24">
        <v>0</v>
      </c>
      <c r="C215" s="12">
        <v>1</v>
      </c>
      <c r="D215" s="12">
        <v>1</v>
      </c>
      <c r="E215" s="12">
        <v>0</v>
      </c>
      <c r="F215" s="12">
        <v>7</v>
      </c>
      <c r="G215" s="12">
        <v>0</v>
      </c>
      <c r="H215" s="12">
        <v>2</v>
      </c>
      <c r="I215" s="12">
        <v>0</v>
      </c>
      <c r="J215" s="12">
        <v>1</v>
      </c>
      <c r="K215" s="12">
        <v>2</v>
      </c>
      <c r="L215" s="12">
        <v>0</v>
      </c>
      <c r="M215" s="12">
        <v>6</v>
      </c>
      <c r="N215" s="12">
        <v>1</v>
      </c>
      <c r="O215" s="12">
        <v>8</v>
      </c>
      <c r="P215" s="12">
        <v>0</v>
      </c>
      <c r="Q215" s="12">
        <v>0</v>
      </c>
      <c r="R215" s="12">
        <v>4</v>
      </c>
      <c r="S215" s="79"/>
      <c r="T215" s="85"/>
      <c r="U215" s="10">
        <v>0</v>
      </c>
      <c r="V215" s="10">
        <v>0</v>
      </c>
      <c r="W215" s="10">
        <v>0</v>
      </c>
      <c r="X215" s="10">
        <v>511.3</v>
      </c>
      <c r="Y215" s="10">
        <v>0</v>
      </c>
      <c r="Z215" s="10">
        <v>0</v>
      </c>
      <c r="AA215" s="10">
        <v>0</v>
      </c>
      <c r="AB215" s="10">
        <f t="shared" si="31"/>
        <v>511.3</v>
      </c>
      <c r="AC215" s="66">
        <v>2024</v>
      </c>
    </row>
    <row r="216" spans="1:29" ht="28.5" customHeight="1" x14ac:dyDescent="0.25">
      <c r="A216" s="28"/>
      <c r="B216" s="24">
        <v>0</v>
      </c>
      <c r="C216" s="12">
        <v>1</v>
      </c>
      <c r="D216" s="12">
        <v>1</v>
      </c>
      <c r="E216" s="12">
        <v>0</v>
      </c>
      <c r="F216" s="12">
        <v>7</v>
      </c>
      <c r="G216" s="12">
        <v>0</v>
      </c>
      <c r="H216" s="12">
        <v>2</v>
      </c>
      <c r="I216" s="12">
        <v>0</v>
      </c>
      <c r="J216" s="12">
        <v>1</v>
      </c>
      <c r="K216" s="12">
        <v>2</v>
      </c>
      <c r="L216" s="12">
        <v>0</v>
      </c>
      <c r="M216" s="12">
        <v>6</v>
      </c>
      <c r="N216" s="12">
        <v>1</v>
      </c>
      <c r="O216" s="12">
        <v>8</v>
      </c>
      <c r="P216" s="12">
        <v>0</v>
      </c>
      <c r="Q216" s="12">
        <v>0</v>
      </c>
      <c r="R216" s="12">
        <v>5</v>
      </c>
      <c r="S216" s="79"/>
      <c r="T216" s="85"/>
      <c r="U216" s="10">
        <v>0</v>
      </c>
      <c r="V216" s="10">
        <v>0</v>
      </c>
      <c r="W216" s="10">
        <v>0</v>
      </c>
      <c r="X216" s="10">
        <v>680.4</v>
      </c>
      <c r="Y216" s="10">
        <v>0</v>
      </c>
      <c r="Z216" s="10">
        <v>0</v>
      </c>
      <c r="AA216" s="10">
        <v>0</v>
      </c>
      <c r="AB216" s="10">
        <f t="shared" si="31"/>
        <v>680.4</v>
      </c>
      <c r="AC216" s="66">
        <v>2024</v>
      </c>
    </row>
    <row r="217" spans="1:29" ht="28.5" customHeight="1" x14ac:dyDescent="0.25">
      <c r="A217" s="28"/>
      <c r="B217" s="24">
        <v>0</v>
      </c>
      <c r="C217" s="12">
        <v>1</v>
      </c>
      <c r="D217" s="12">
        <v>1</v>
      </c>
      <c r="E217" s="12">
        <v>0</v>
      </c>
      <c r="F217" s="12">
        <v>7</v>
      </c>
      <c r="G217" s="12">
        <v>0</v>
      </c>
      <c r="H217" s="12">
        <v>2</v>
      </c>
      <c r="I217" s="12">
        <v>0</v>
      </c>
      <c r="J217" s="12">
        <v>1</v>
      </c>
      <c r="K217" s="12">
        <v>2</v>
      </c>
      <c r="L217" s="12">
        <v>0</v>
      </c>
      <c r="M217" s="12">
        <v>6</v>
      </c>
      <c r="N217" s="12">
        <v>1</v>
      </c>
      <c r="O217" s="12">
        <v>8</v>
      </c>
      <c r="P217" s="12">
        <v>0</v>
      </c>
      <c r="Q217" s="12">
        <v>0</v>
      </c>
      <c r="R217" s="12">
        <v>6</v>
      </c>
      <c r="S217" s="79"/>
      <c r="T217" s="85"/>
      <c r="U217" s="10">
        <v>0</v>
      </c>
      <c r="V217" s="10">
        <v>0</v>
      </c>
      <c r="W217" s="10">
        <v>0</v>
      </c>
      <c r="X217" s="10">
        <v>650</v>
      </c>
      <c r="Y217" s="10">
        <v>0</v>
      </c>
      <c r="Z217" s="10">
        <v>0</v>
      </c>
      <c r="AA217" s="10">
        <v>0</v>
      </c>
      <c r="AB217" s="10">
        <f t="shared" si="31"/>
        <v>650</v>
      </c>
      <c r="AC217" s="66">
        <v>2024</v>
      </c>
    </row>
    <row r="218" spans="1:29" ht="28.5" customHeight="1" x14ac:dyDescent="0.25">
      <c r="A218" s="28"/>
      <c r="B218" s="24">
        <v>0</v>
      </c>
      <c r="C218" s="12">
        <v>1</v>
      </c>
      <c r="D218" s="12">
        <v>1</v>
      </c>
      <c r="E218" s="12">
        <v>0</v>
      </c>
      <c r="F218" s="12">
        <v>7</v>
      </c>
      <c r="G218" s="12">
        <v>0</v>
      </c>
      <c r="H218" s="12">
        <v>2</v>
      </c>
      <c r="I218" s="12">
        <v>0</v>
      </c>
      <c r="J218" s="12">
        <v>1</v>
      </c>
      <c r="K218" s="12">
        <v>2</v>
      </c>
      <c r="L218" s="12">
        <v>0</v>
      </c>
      <c r="M218" s="12">
        <v>6</v>
      </c>
      <c r="N218" s="12">
        <v>1</v>
      </c>
      <c r="O218" s="12">
        <v>8</v>
      </c>
      <c r="P218" s="12">
        <v>0</v>
      </c>
      <c r="Q218" s="12">
        <v>0</v>
      </c>
      <c r="R218" s="12">
        <v>7</v>
      </c>
      <c r="S218" s="79"/>
      <c r="T218" s="85"/>
      <c r="U218" s="10">
        <v>0</v>
      </c>
      <c r="V218" s="10">
        <v>0</v>
      </c>
      <c r="W218" s="10">
        <v>0</v>
      </c>
      <c r="X218" s="10">
        <v>650</v>
      </c>
      <c r="Y218" s="10">
        <v>0</v>
      </c>
      <c r="Z218" s="10">
        <v>0</v>
      </c>
      <c r="AA218" s="10">
        <v>0</v>
      </c>
      <c r="AB218" s="10">
        <f t="shared" si="31"/>
        <v>650</v>
      </c>
      <c r="AC218" s="66">
        <v>2024</v>
      </c>
    </row>
    <row r="219" spans="1:29" ht="28.5" customHeight="1" x14ac:dyDescent="0.25">
      <c r="A219" s="28"/>
      <c r="B219" s="24">
        <v>0</v>
      </c>
      <c r="C219" s="12">
        <v>1</v>
      </c>
      <c r="D219" s="12">
        <v>1</v>
      </c>
      <c r="E219" s="12">
        <v>0</v>
      </c>
      <c r="F219" s="12">
        <v>7</v>
      </c>
      <c r="G219" s="12">
        <v>0</v>
      </c>
      <c r="H219" s="12">
        <v>2</v>
      </c>
      <c r="I219" s="12">
        <v>0</v>
      </c>
      <c r="J219" s="12">
        <v>1</v>
      </c>
      <c r="K219" s="12">
        <v>2</v>
      </c>
      <c r="L219" s="12">
        <v>0</v>
      </c>
      <c r="M219" s="12">
        <v>6</v>
      </c>
      <c r="N219" s="12">
        <v>1</v>
      </c>
      <c r="O219" s="12">
        <v>8</v>
      </c>
      <c r="P219" s="12">
        <v>0</v>
      </c>
      <c r="Q219" s="12">
        <v>0</v>
      </c>
      <c r="R219" s="12">
        <v>8</v>
      </c>
      <c r="S219" s="79"/>
      <c r="T219" s="85"/>
      <c r="U219" s="10">
        <v>0</v>
      </c>
      <c r="V219" s="10">
        <v>0</v>
      </c>
      <c r="W219" s="10">
        <v>0</v>
      </c>
      <c r="X219" s="10">
        <v>500</v>
      </c>
      <c r="Y219" s="10">
        <v>0</v>
      </c>
      <c r="Z219" s="10">
        <v>0</v>
      </c>
      <c r="AA219" s="10">
        <v>0</v>
      </c>
      <c r="AB219" s="10">
        <f t="shared" si="31"/>
        <v>500</v>
      </c>
      <c r="AC219" s="66">
        <v>2024</v>
      </c>
    </row>
    <row r="220" spans="1:29" ht="28.5" customHeight="1" x14ac:dyDescent="0.25">
      <c r="A220" s="28"/>
      <c r="B220" s="24">
        <v>0</v>
      </c>
      <c r="C220" s="12">
        <v>1</v>
      </c>
      <c r="D220" s="12">
        <v>1</v>
      </c>
      <c r="E220" s="12">
        <v>0</v>
      </c>
      <c r="F220" s="12">
        <v>7</v>
      </c>
      <c r="G220" s="12">
        <v>0</v>
      </c>
      <c r="H220" s="12">
        <v>2</v>
      </c>
      <c r="I220" s="12">
        <v>0</v>
      </c>
      <c r="J220" s="12">
        <v>1</v>
      </c>
      <c r="K220" s="12">
        <v>2</v>
      </c>
      <c r="L220" s="12">
        <v>0</v>
      </c>
      <c r="M220" s="12">
        <v>6</v>
      </c>
      <c r="N220" s="12">
        <v>1</v>
      </c>
      <c r="O220" s="12">
        <v>8</v>
      </c>
      <c r="P220" s="12">
        <v>0</v>
      </c>
      <c r="Q220" s="12">
        <v>0</v>
      </c>
      <c r="R220" s="12">
        <v>9</v>
      </c>
      <c r="S220" s="80"/>
      <c r="T220" s="84"/>
      <c r="U220" s="10">
        <v>0</v>
      </c>
      <c r="V220" s="10">
        <v>0</v>
      </c>
      <c r="W220" s="10">
        <v>0</v>
      </c>
      <c r="X220" s="10">
        <v>495.4</v>
      </c>
      <c r="Y220" s="10">
        <v>0</v>
      </c>
      <c r="Z220" s="10">
        <v>0</v>
      </c>
      <c r="AA220" s="10">
        <v>0</v>
      </c>
      <c r="AB220" s="10">
        <f t="shared" si="31"/>
        <v>495.4</v>
      </c>
      <c r="AC220" s="66">
        <v>2024</v>
      </c>
    </row>
    <row r="221" spans="1:29" ht="47.25" customHeight="1" x14ac:dyDescent="0.25">
      <c r="A221" s="28"/>
      <c r="B221" s="24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65" t="s">
        <v>178</v>
      </c>
      <c r="T221" s="66" t="s">
        <v>27</v>
      </c>
      <c r="U221" s="18">
        <v>0</v>
      </c>
      <c r="V221" s="18">
        <v>13</v>
      </c>
      <c r="W221" s="18">
        <v>8</v>
      </c>
      <c r="X221" s="18">
        <v>9</v>
      </c>
      <c r="Y221" s="18">
        <v>0</v>
      </c>
      <c r="Z221" s="18">
        <v>0</v>
      </c>
      <c r="AA221" s="18">
        <v>0</v>
      </c>
      <c r="AB221" s="18">
        <f>SUM(U221:AA221)</f>
        <v>30</v>
      </c>
      <c r="AC221" s="66">
        <v>2024</v>
      </c>
    </row>
    <row r="222" spans="1:29" ht="60" customHeight="1" x14ac:dyDescent="0.25">
      <c r="A222" s="28"/>
      <c r="B222" s="24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77" t="s">
        <v>179</v>
      </c>
      <c r="T222" s="66" t="s">
        <v>29</v>
      </c>
      <c r="U222" s="18">
        <v>0</v>
      </c>
      <c r="V222" s="18">
        <v>1</v>
      </c>
      <c r="W222" s="18">
        <v>1</v>
      </c>
      <c r="X222" s="18">
        <v>1</v>
      </c>
      <c r="Y222" s="18">
        <v>0</v>
      </c>
      <c r="Z222" s="18">
        <v>0</v>
      </c>
      <c r="AA222" s="18">
        <v>0</v>
      </c>
      <c r="AB222" s="18">
        <v>1</v>
      </c>
      <c r="AC222" s="66">
        <v>2024</v>
      </c>
    </row>
    <row r="223" spans="1:29" ht="57" customHeight="1" x14ac:dyDescent="0.25">
      <c r="A223" s="28"/>
      <c r="B223" s="24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77" t="s">
        <v>190</v>
      </c>
      <c r="T223" s="66" t="s">
        <v>27</v>
      </c>
      <c r="U223" s="18">
        <v>0</v>
      </c>
      <c r="V223" s="18">
        <v>17</v>
      </c>
      <c r="W223" s="18">
        <v>11</v>
      </c>
      <c r="X223" s="18">
        <v>9</v>
      </c>
      <c r="Y223" s="18">
        <v>0</v>
      </c>
      <c r="Z223" s="18">
        <v>0</v>
      </c>
      <c r="AA223" s="18">
        <v>0</v>
      </c>
      <c r="AB223" s="18">
        <f>SUM(U223:AA223)</f>
        <v>37</v>
      </c>
      <c r="AC223" s="66">
        <v>2024</v>
      </c>
    </row>
    <row r="224" spans="1:29" ht="23.25" customHeight="1" x14ac:dyDescent="0.25">
      <c r="A224" s="28"/>
      <c r="B224" s="24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77" t="s">
        <v>191</v>
      </c>
      <c r="T224" s="66" t="s">
        <v>27</v>
      </c>
      <c r="U224" s="18">
        <v>0</v>
      </c>
      <c r="V224" s="18">
        <v>13</v>
      </c>
      <c r="W224" s="18">
        <v>8</v>
      </c>
      <c r="X224" s="18">
        <v>9</v>
      </c>
      <c r="Y224" s="18">
        <v>0</v>
      </c>
      <c r="Z224" s="18">
        <v>0</v>
      </c>
      <c r="AA224" s="18">
        <v>0</v>
      </c>
      <c r="AB224" s="18">
        <f>SUM(U224:AA224)</f>
        <v>30</v>
      </c>
      <c r="AC224" s="66">
        <v>2024</v>
      </c>
    </row>
    <row r="225" spans="1:29" ht="34.5" customHeight="1" x14ac:dyDescent="0.25">
      <c r="A225" s="28"/>
      <c r="B225" s="24">
        <v>0</v>
      </c>
      <c r="C225" s="12">
        <v>4</v>
      </c>
      <c r="D225" s="12">
        <v>3</v>
      </c>
      <c r="E225" s="12">
        <v>0</v>
      </c>
      <c r="F225" s="12">
        <v>7</v>
      </c>
      <c r="G225" s="12">
        <v>0</v>
      </c>
      <c r="H225" s="12">
        <v>2</v>
      </c>
      <c r="I225" s="12">
        <v>0</v>
      </c>
      <c r="J225" s="12">
        <v>1</v>
      </c>
      <c r="K225" s="12">
        <v>2</v>
      </c>
      <c r="L225" s="12">
        <v>0</v>
      </c>
      <c r="M225" s="12">
        <v>7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65" t="s">
        <v>183</v>
      </c>
      <c r="T225" s="66" t="s">
        <v>12</v>
      </c>
      <c r="U225" s="14">
        <f>U227</f>
        <v>0</v>
      </c>
      <c r="V225" s="14">
        <f t="shared" ref="V225:AB225" si="32">V227</f>
        <v>29.4</v>
      </c>
      <c r="W225" s="14">
        <f t="shared" si="32"/>
        <v>0</v>
      </c>
      <c r="X225" s="14">
        <f t="shared" si="32"/>
        <v>0</v>
      </c>
      <c r="Y225" s="14">
        <f t="shared" si="32"/>
        <v>0</v>
      </c>
      <c r="Z225" s="14">
        <f t="shared" si="32"/>
        <v>0</v>
      </c>
      <c r="AA225" s="14">
        <f t="shared" si="32"/>
        <v>0</v>
      </c>
      <c r="AB225" s="14">
        <f t="shared" si="32"/>
        <v>29.4</v>
      </c>
      <c r="AC225" s="66">
        <v>2022</v>
      </c>
    </row>
    <row r="226" spans="1:29" ht="26.25" customHeight="1" x14ac:dyDescent="0.25">
      <c r="A226" s="28"/>
      <c r="B226" s="24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65" t="s">
        <v>184</v>
      </c>
      <c r="T226" s="66" t="s">
        <v>27</v>
      </c>
      <c r="U226" s="18">
        <v>0</v>
      </c>
      <c r="V226" s="18">
        <v>1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f>SUM(U226:AA226)</f>
        <v>1</v>
      </c>
      <c r="AC226" s="66">
        <v>2022</v>
      </c>
    </row>
    <row r="227" spans="1:29" ht="30" customHeight="1" x14ac:dyDescent="0.25">
      <c r="A227" s="28"/>
      <c r="B227" s="24">
        <v>0</v>
      </c>
      <c r="C227" s="12">
        <v>4</v>
      </c>
      <c r="D227" s="12">
        <v>3</v>
      </c>
      <c r="E227" s="12">
        <v>0</v>
      </c>
      <c r="F227" s="12">
        <v>7</v>
      </c>
      <c r="G227" s="12">
        <v>0</v>
      </c>
      <c r="H227" s="12">
        <v>2</v>
      </c>
      <c r="I227" s="12">
        <v>0</v>
      </c>
      <c r="J227" s="12">
        <v>1</v>
      </c>
      <c r="K227" s="12">
        <v>2</v>
      </c>
      <c r="L227" s="12">
        <v>0</v>
      </c>
      <c r="M227" s="12">
        <v>7</v>
      </c>
      <c r="N227" s="12">
        <v>9</v>
      </c>
      <c r="O227" s="12">
        <v>9</v>
      </c>
      <c r="P227" s="12">
        <v>9</v>
      </c>
      <c r="Q227" s="12">
        <v>9</v>
      </c>
      <c r="R227" s="12">
        <v>9</v>
      </c>
      <c r="S227" s="65" t="s">
        <v>192</v>
      </c>
      <c r="T227" s="66" t="s">
        <v>12</v>
      </c>
      <c r="U227" s="10">
        <v>0</v>
      </c>
      <c r="V227" s="10">
        <v>29.4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f>U227+V227+W227+X227+Y227+Z227+AA227</f>
        <v>29.4</v>
      </c>
      <c r="AC227" s="66">
        <v>2022</v>
      </c>
    </row>
    <row r="228" spans="1:29" ht="40.5" customHeight="1" x14ac:dyDescent="0.25">
      <c r="A228" s="28"/>
      <c r="B228" s="24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65" t="s">
        <v>186</v>
      </c>
      <c r="T228" s="66" t="s">
        <v>27</v>
      </c>
      <c r="U228" s="18">
        <v>0</v>
      </c>
      <c r="V228" s="18">
        <v>1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1</v>
      </c>
      <c r="AC228" s="66">
        <v>2022</v>
      </c>
    </row>
    <row r="229" spans="1:29" ht="61.5" customHeight="1" x14ac:dyDescent="0.25">
      <c r="A229" s="28"/>
      <c r="B229" s="24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77" t="s">
        <v>187</v>
      </c>
      <c r="T229" s="66" t="s">
        <v>29</v>
      </c>
      <c r="U229" s="18">
        <v>0</v>
      </c>
      <c r="V229" s="18">
        <v>1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1</v>
      </c>
      <c r="AC229" s="66">
        <v>2022</v>
      </c>
    </row>
    <row r="230" spans="1:29" ht="66" customHeight="1" x14ac:dyDescent="0.25">
      <c r="A230" s="28"/>
      <c r="B230" s="24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65" t="s">
        <v>188</v>
      </c>
      <c r="T230" s="66" t="s">
        <v>27</v>
      </c>
      <c r="U230" s="18">
        <v>0</v>
      </c>
      <c r="V230" s="18">
        <v>1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1</v>
      </c>
      <c r="AC230" s="66">
        <v>2022</v>
      </c>
    </row>
    <row r="231" spans="1:29" ht="115.5" customHeight="1" x14ac:dyDescent="0.25">
      <c r="A231" s="28"/>
      <c r="B231" s="24">
        <v>0</v>
      </c>
      <c r="C231" s="12">
        <v>1</v>
      </c>
      <c r="D231" s="12">
        <v>1</v>
      </c>
      <c r="E231" s="12">
        <v>0</v>
      </c>
      <c r="F231" s="12">
        <v>7</v>
      </c>
      <c r="G231" s="12">
        <v>0</v>
      </c>
      <c r="H231" s="12">
        <v>2</v>
      </c>
      <c r="I231" s="12">
        <v>0</v>
      </c>
      <c r="J231" s="12">
        <v>1</v>
      </c>
      <c r="K231" s="12">
        <v>2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3" t="s">
        <v>225</v>
      </c>
      <c r="T231" s="7" t="s">
        <v>12</v>
      </c>
      <c r="U231" s="14">
        <v>0</v>
      </c>
      <c r="V231" s="14">
        <v>0</v>
      </c>
      <c r="W231" s="14">
        <f>W233</f>
        <v>8271</v>
      </c>
      <c r="X231" s="14">
        <f>X233</f>
        <v>26221.599999999999</v>
      </c>
      <c r="Y231" s="14">
        <f>Y233+Y234</f>
        <v>26221.599999999999</v>
      </c>
      <c r="Z231" s="14">
        <f>Z233+Z234</f>
        <v>31697</v>
      </c>
      <c r="AA231" s="14">
        <f>AA233+AA234</f>
        <v>31697</v>
      </c>
      <c r="AB231" s="14">
        <f>SUM(U231:AA231)</f>
        <v>124108.2</v>
      </c>
      <c r="AC231" s="7">
        <v>2027</v>
      </c>
    </row>
    <row r="232" spans="1:29" ht="91.5" customHeight="1" x14ac:dyDescent="0.25">
      <c r="A232" s="28"/>
      <c r="B232" s="24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65" t="s">
        <v>222</v>
      </c>
      <c r="T232" s="66" t="s">
        <v>27</v>
      </c>
      <c r="U232" s="18">
        <v>0</v>
      </c>
      <c r="V232" s="18">
        <v>0</v>
      </c>
      <c r="W232" s="18">
        <v>48</v>
      </c>
      <c r="X232" s="18">
        <v>54</v>
      </c>
      <c r="Y232" s="18">
        <v>54</v>
      </c>
      <c r="Z232" s="18">
        <v>54</v>
      </c>
      <c r="AA232" s="18">
        <v>54</v>
      </c>
      <c r="AB232" s="18">
        <v>54</v>
      </c>
      <c r="AC232" s="66">
        <v>2027</v>
      </c>
    </row>
    <row r="233" spans="1:29" ht="36" customHeight="1" x14ac:dyDescent="0.25">
      <c r="A233" s="28"/>
      <c r="B233" s="24">
        <v>0</v>
      </c>
      <c r="C233" s="12">
        <v>1</v>
      </c>
      <c r="D233" s="12">
        <v>1</v>
      </c>
      <c r="E233" s="12">
        <v>0</v>
      </c>
      <c r="F233" s="12">
        <v>7</v>
      </c>
      <c r="G233" s="12">
        <v>0</v>
      </c>
      <c r="H233" s="12">
        <v>2</v>
      </c>
      <c r="I233" s="12">
        <v>0</v>
      </c>
      <c r="J233" s="12">
        <v>1</v>
      </c>
      <c r="K233" s="12">
        <v>2</v>
      </c>
      <c r="L233" s="12" t="s">
        <v>47</v>
      </c>
      <c r="M233" s="12" t="s">
        <v>216</v>
      </c>
      <c r="N233" s="12">
        <v>5</v>
      </c>
      <c r="O233" s="12">
        <v>1</v>
      </c>
      <c r="P233" s="12">
        <v>7</v>
      </c>
      <c r="Q233" s="12">
        <v>9</v>
      </c>
      <c r="R233" s="12">
        <v>0</v>
      </c>
      <c r="S233" s="78" t="s">
        <v>217</v>
      </c>
      <c r="T233" s="83" t="s">
        <v>12</v>
      </c>
      <c r="U233" s="10">
        <v>0</v>
      </c>
      <c r="V233" s="10">
        <v>0</v>
      </c>
      <c r="W233" s="10">
        <v>8271</v>
      </c>
      <c r="X233" s="10">
        <v>26221.599999999999</v>
      </c>
      <c r="Y233" s="10">
        <v>0</v>
      </c>
      <c r="Z233" s="10">
        <v>0</v>
      </c>
      <c r="AA233" s="10">
        <v>0</v>
      </c>
      <c r="AB233" s="10">
        <f>U233+V233+W233+X233+Y233+Z233+AA233</f>
        <v>34492.6</v>
      </c>
      <c r="AC233" s="66">
        <v>2024</v>
      </c>
    </row>
    <row r="234" spans="1:29" ht="33.75" customHeight="1" x14ac:dyDescent="0.25">
      <c r="A234" s="28"/>
      <c r="B234" s="24">
        <v>0</v>
      </c>
      <c r="C234" s="12">
        <v>1</v>
      </c>
      <c r="D234" s="12">
        <v>1</v>
      </c>
      <c r="E234" s="12">
        <v>0</v>
      </c>
      <c r="F234" s="12">
        <v>7</v>
      </c>
      <c r="G234" s="12">
        <v>0</v>
      </c>
      <c r="H234" s="12">
        <v>2</v>
      </c>
      <c r="I234" s="12">
        <v>0</v>
      </c>
      <c r="J234" s="12">
        <v>1</v>
      </c>
      <c r="K234" s="12">
        <v>2</v>
      </c>
      <c r="L234" s="12" t="s">
        <v>244</v>
      </c>
      <c r="M234" s="12">
        <v>6</v>
      </c>
      <c r="N234" s="12">
        <v>5</v>
      </c>
      <c r="O234" s="12">
        <v>1</v>
      </c>
      <c r="P234" s="12">
        <v>7</v>
      </c>
      <c r="Q234" s="12">
        <v>9</v>
      </c>
      <c r="R234" s="12">
        <v>0</v>
      </c>
      <c r="S234" s="79"/>
      <c r="T234" s="85"/>
      <c r="U234" s="10">
        <v>0</v>
      </c>
      <c r="V234" s="10">
        <v>0</v>
      </c>
      <c r="W234" s="10">
        <v>0</v>
      </c>
      <c r="X234" s="10">
        <v>0</v>
      </c>
      <c r="Y234" s="10">
        <v>26221.599999999999</v>
      </c>
      <c r="Z234" s="10">
        <v>31697</v>
      </c>
      <c r="AA234" s="10">
        <v>31697</v>
      </c>
      <c r="AB234" s="10">
        <f>U234+V234+W234+X234+Y234+Z234+AA234</f>
        <v>89615.6</v>
      </c>
      <c r="AC234" s="66">
        <v>2027</v>
      </c>
    </row>
    <row r="235" spans="1:29" ht="63.75" customHeight="1" x14ac:dyDescent="0.25">
      <c r="A235" s="28"/>
      <c r="B235" s="24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65" t="s">
        <v>219</v>
      </c>
      <c r="T235" s="66" t="s">
        <v>27</v>
      </c>
      <c r="U235" s="18">
        <v>0</v>
      </c>
      <c r="V235" s="18">
        <v>0</v>
      </c>
      <c r="W235" s="18">
        <v>48</v>
      </c>
      <c r="X235" s="18">
        <v>54</v>
      </c>
      <c r="Y235" s="18">
        <v>54</v>
      </c>
      <c r="Z235" s="18">
        <v>54</v>
      </c>
      <c r="AA235" s="18">
        <v>54</v>
      </c>
      <c r="AB235" s="18">
        <v>54</v>
      </c>
      <c r="AC235" s="66">
        <v>2027</v>
      </c>
    </row>
    <row r="236" spans="1:29" ht="65.25" customHeight="1" x14ac:dyDescent="0.25">
      <c r="A236" s="28"/>
      <c r="B236" s="24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65" t="s">
        <v>221</v>
      </c>
      <c r="T236" s="66" t="s">
        <v>29</v>
      </c>
      <c r="U236" s="18">
        <v>0</v>
      </c>
      <c r="V236" s="18">
        <v>0</v>
      </c>
      <c r="W236" s="18">
        <v>1</v>
      </c>
      <c r="X236" s="18">
        <v>1</v>
      </c>
      <c r="Y236" s="18">
        <v>1</v>
      </c>
      <c r="Z236" s="18">
        <v>1</v>
      </c>
      <c r="AA236" s="18">
        <v>1</v>
      </c>
      <c r="AB236" s="18">
        <v>1</v>
      </c>
      <c r="AC236" s="66">
        <v>2027</v>
      </c>
    </row>
    <row r="237" spans="1:29" ht="45.75" customHeight="1" x14ac:dyDescent="0.25">
      <c r="A237" s="28"/>
      <c r="B237" s="24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65" t="s">
        <v>220</v>
      </c>
      <c r="T237" s="66" t="s">
        <v>16</v>
      </c>
      <c r="U237" s="10">
        <v>0</v>
      </c>
      <c r="V237" s="10">
        <v>0</v>
      </c>
      <c r="W237" s="10">
        <v>92.3</v>
      </c>
      <c r="X237" s="10">
        <v>100</v>
      </c>
      <c r="Y237" s="10">
        <v>100</v>
      </c>
      <c r="Z237" s="10">
        <v>100</v>
      </c>
      <c r="AA237" s="10">
        <v>100</v>
      </c>
      <c r="AB237" s="10">
        <v>100</v>
      </c>
      <c r="AC237" s="66">
        <v>2027</v>
      </c>
    </row>
    <row r="238" spans="1:29" ht="42" customHeight="1" x14ac:dyDescent="0.25">
      <c r="A238" s="28"/>
      <c r="B238" s="24">
        <v>0</v>
      </c>
      <c r="C238" s="12">
        <v>1</v>
      </c>
      <c r="D238" s="12">
        <v>1</v>
      </c>
      <c r="E238" s="12">
        <v>0</v>
      </c>
      <c r="F238" s="12">
        <v>7</v>
      </c>
      <c r="G238" s="12">
        <v>0</v>
      </c>
      <c r="H238" s="12">
        <v>0</v>
      </c>
      <c r="I238" s="12">
        <v>0</v>
      </c>
      <c r="J238" s="12">
        <v>1</v>
      </c>
      <c r="K238" s="12">
        <v>3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3" t="s">
        <v>71</v>
      </c>
      <c r="T238" s="7" t="s">
        <v>12</v>
      </c>
      <c r="U238" s="14">
        <f>U239+U257+U264</f>
        <v>52703.200000000004</v>
      </c>
      <c r="V238" s="14">
        <f t="shared" ref="V238:Z238" si="33">V239+V257+V264</f>
        <v>59247.6</v>
      </c>
      <c r="W238" s="14">
        <f t="shared" si="33"/>
        <v>71437.7</v>
      </c>
      <c r="X238" s="14">
        <f>X239+X257+X264</f>
        <v>84637.5</v>
      </c>
      <c r="Y238" s="14">
        <f t="shared" si="33"/>
        <v>73484.600000000006</v>
      </c>
      <c r="Z238" s="14">
        <f t="shared" si="33"/>
        <v>86196.5</v>
      </c>
      <c r="AA238" s="14">
        <f t="shared" ref="AA238" si="34">AA239+AA257+AA264</f>
        <v>95023.10000000002</v>
      </c>
      <c r="AB238" s="14">
        <f>SUM(U238:AA238)</f>
        <v>522730.2</v>
      </c>
      <c r="AC238" s="7">
        <v>2027</v>
      </c>
    </row>
    <row r="239" spans="1:29" ht="37.5" x14ac:dyDescent="0.25">
      <c r="A239" s="28"/>
      <c r="B239" s="24">
        <v>0</v>
      </c>
      <c r="C239" s="12">
        <v>1</v>
      </c>
      <c r="D239" s="12">
        <v>1</v>
      </c>
      <c r="E239" s="12">
        <v>0</v>
      </c>
      <c r="F239" s="12">
        <v>7</v>
      </c>
      <c r="G239" s="12">
        <v>0</v>
      </c>
      <c r="H239" s="12">
        <v>3</v>
      </c>
      <c r="I239" s="12">
        <v>0</v>
      </c>
      <c r="J239" s="12">
        <v>1</v>
      </c>
      <c r="K239" s="12">
        <v>3</v>
      </c>
      <c r="L239" s="12">
        <v>0</v>
      </c>
      <c r="M239" s="12">
        <v>1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3" t="s">
        <v>72</v>
      </c>
      <c r="T239" s="66" t="s">
        <v>12</v>
      </c>
      <c r="U239" s="14">
        <f>U241+U242+U243+U244+U248+U249+U251+U253+U254</f>
        <v>49818.8</v>
      </c>
      <c r="V239" s="14">
        <f t="shared" ref="V239:Z239" si="35">V241+V242+V243+V244+V248+V249+V251+V253+V254</f>
        <v>58148.2</v>
      </c>
      <c r="W239" s="14">
        <f t="shared" si="35"/>
        <v>70328.2</v>
      </c>
      <c r="X239" s="14">
        <f t="shared" si="35"/>
        <v>79446.5</v>
      </c>
      <c r="Y239" s="14">
        <f t="shared" si="35"/>
        <v>73060.3</v>
      </c>
      <c r="Z239" s="14">
        <f t="shared" si="35"/>
        <v>85772.2</v>
      </c>
      <c r="AA239" s="14">
        <f t="shared" ref="AA239" si="36">AA241+AA242+AA243+AA244+AA248+AA249+AA251+AA253+AA254</f>
        <v>94598.800000000017</v>
      </c>
      <c r="AB239" s="14">
        <f>SUM(U239:AA239)</f>
        <v>511173</v>
      </c>
      <c r="AC239" s="7">
        <v>2027</v>
      </c>
    </row>
    <row r="240" spans="1:29" ht="57" customHeight="1" x14ac:dyDescent="0.25">
      <c r="A240" s="28"/>
      <c r="B240" s="24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65" t="s">
        <v>73</v>
      </c>
      <c r="T240" s="66" t="s">
        <v>24</v>
      </c>
      <c r="U240" s="18">
        <v>3200</v>
      </c>
      <c r="V240" s="18">
        <v>3200</v>
      </c>
      <c r="W240" s="18">
        <v>3200</v>
      </c>
      <c r="X240" s="18">
        <v>3200</v>
      </c>
      <c r="Y240" s="18">
        <v>3200</v>
      </c>
      <c r="Z240" s="18">
        <v>3200</v>
      </c>
      <c r="AA240" s="18">
        <v>3200</v>
      </c>
      <c r="AB240" s="18">
        <f>SUM(U240:AA240)</f>
        <v>22400</v>
      </c>
      <c r="AC240" s="66">
        <v>2027</v>
      </c>
    </row>
    <row r="241" spans="1:29" ht="31.5" customHeight="1" x14ac:dyDescent="0.25">
      <c r="A241" s="28"/>
      <c r="B241" s="24">
        <v>0</v>
      </c>
      <c r="C241" s="12">
        <v>1</v>
      </c>
      <c r="D241" s="12">
        <v>1</v>
      </c>
      <c r="E241" s="12">
        <v>0</v>
      </c>
      <c r="F241" s="12">
        <v>7</v>
      </c>
      <c r="G241" s="12">
        <v>0</v>
      </c>
      <c r="H241" s="12">
        <v>3</v>
      </c>
      <c r="I241" s="12">
        <v>0</v>
      </c>
      <c r="J241" s="12">
        <v>1</v>
      </c>
      <c r="K241" s="12">
        <v>3</v>
      </c>
      <c r="L241" s="12">
        <v>0</v>
      </c>
      <c r="M241" s="12">
        <v>1</v>
      </c>
      <c r="N241" s="12">
        <v>9</v>
      </c>
      <c r="O241" s="12">
        <v>9</v>
      </c>
      <c r="P241" s="12">
        <v>9</v>
      </c>
      <c r="Q241" s="12">
        <v>9</v>
      </c>
      <c r="R241" s="12">
        <v>9</v>
      </c>
      <c r="S241" s="89" t="s">
        <v>74</v>
      </c>
      <c r="T241" s="83" t="s">
        <v>12</v>
      </c>
      <c r="U241" s="39">
        <v>39965.300000000003</v>
      </c>
      <c r="V241" s="39">
        <v>37898.199999999997</v>
      </c>
      <c r="W241" s="39">
        <v>36082.1</v>
      </c>
      <c r="X241" s="39">
        <v>33438.199999999997</v>
      </c>
      <c r="Y241" s="39">
        <v>23815.7</v>
      </c>
      <c r="Z241" s="39">
        <v>28936.3</v>
      </c>
      <c r="AA241" s="39">
        <v>34408.800000000003</v>
      </c>
      <c r="AB241" s="10">
        <f>U241+V241+W241+X241+Y241+Z241+AA241</f>
        <v>234544.59999999998</v>
      </c>
      <c r="AC241" s="66">
        <v>2027</v>
      </c>
    </row>
    <row r="242" spans="1:29" ht="24.75" customHeight="1" x14ac:dyDescent="0.25">
      <c r="A242" s="28"/>
      <c r="B242" s="24">
        <v>0</v>
      </c>
      <c r="C242" s="12">
        <v>1</v>
      </c>
      <c r="D242" s="12">
        <v>1</v>
      </c>
      <c r="E242" s="12">
        <v>1</v>
      </c>
      <c r="F242" s="12">
        <v>0</v>
      </c>
      <c r="G242" s="12">
        <v>0</v>
      </c>
      <c r="H242" s="12">
        <v>4</v>
      </c>
      <c r="I242" s="12">
        <v>0</v>
      </c>
      <c r="J242" s="12">
        <v>1</v>
      </c>
      <c r="K242" s="12">
        <v>3</v>
      </c>
      <c r="L242" s="12">
        <v>0</v>
      </c>
      <c r="M242" s="12">
        <v>1</v>
      </c>
      <c r="N242" s="12">
        <v>9</v>
      </c>
      <c r="O242" s="12">
        <v>9</v>
      </c>
      <c r="P242" s="12">
        <v>9</v>
      </c>
      <c r="Q242" s="12">
        <v>9</v>
      </c>
      <c r="R242" s="12">
        <v>9</v>
      </c>
      <c r="S242" s="90"/>
      <c r="T242" s="85"/>
      <c r="U242" s="39">
        <v>1.3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10">
        <f>U242+V242+W242+X242+Y242+Z242+AA242</f>
        <v>1.3</v>
      </c>
      <c r="AC242" s="66">
        <v>2021</v>
      </c>
    </row>
    <row r="243" spans="1:29" ht="24" customHeight="1" x14ac:dyDescent="0.25">
      <c r="A243" s="28"/>
      <c r="B243" s="24">
        <v>0</v>
      </c>
      <c r="C243" s="12">
        <v>1</v>
      </c>
      <c r="D243" s="12">
        <v>1</v>
      </c>
      <c r="E243" s="12">
        <v>0</v>
      </c>
      <c r="F243" s="12">
        <v>7</v>
      </c>
      <c r="G243" s="12">
        <v>0</v>
      </c>
      <c r="H243" s="12">
        <v>3</v>
      </c>
      <c r="I243" s="12">
        <v>0</v>
      </c>
      <c r="J243" s="12">
        <v>1</v>
      </c>
      <c r="K243" s="12">
        <v>3</v>
      </c>
      <c r="L243" s="12">
        <v>0</v>
      </c>
      <c r="M243" s="12">
        <v>1</v>
      </c>
      <c r="N243" s="12">
        <v>1</v>
      </c>
      <c r="O243" s="12">
        <v>1</v>
      </c>
      <c r="P243" s="12">
        <v>3</v>
      </c>
      <c r="Q243" s="12">
        <v>9</v>
      </c>
      <c r="R243" s="12">
        <v>0</v>
      </c>
      <c r="S243" s="90"/>
      <c r="T243" s="85"/>
      <c r="U243" s="39">
        <v>0</v>
      </c>
      <c r="V243" s="39">
        <v>266.60000000000002</v>
      </c>
      <c r="W243" s="39">
        <v>289.10000000000002</v>
      </c>
      <c r="X243" s="39">
        <v>266.89999999999998</v>
      </c>
      <c r="Y243" s="39">
        <v>0</v>
      </c>
      <c r="Z243" s="39">
        <v>0</v>
      </c>
      <c r="AA243" s="39">
        <v>0</v>
      </c>
      <c r="AB243" s="10">
        <f t="shared" ref="AB243:AB244" si="37">U243+V243+W243+X243+Y243+Z243+AA243</f>
        <v>822.6</v>
      </c>
      <c r="AC243" s="66">
        <v>2024</v>
      </c>
    </row>
    <row r="244" spans="1:29" ht="24" customHeight="1" x14ac:dyDescent="0.25">
      <c r="A244" s="28"/>
      <c r="B244" s="24">
        <v>0</v>
      </c>
      <c r="C244" s="12">
        <v>1</v>
      </c>
      <c r="D244" s="12">
        <v>1</v>
      </c>
      <c r="E244" s="12">
        <v>0</v>
      </c>
      <c r="F244" s="12">
        <v>7</v>
      </c>
      <c r="G244" s="12">
        <v>0</v>
      </c>
      <c r="H244" s="12">
        <v>3</v>
      </c>
      <c r="I244" s="12">
        <v>0</v>
      </c>
      <c r="J244" s="12">
        <v>1</v>
      </c>
      <c r="K244" s="12">
        <v>3</v>
      </c>
      <c r="L244" s="12">
        <v>0</v>
      </c>
      <c r="M244" s="12">
        <v>1</v>
      </c>
      <c r="N244" s="12" t="s">
        <v>37</v>
      </c>
      <c r="O244" s="12">
        <v>1</v>
      </c>
      <c r="P244" s="12">
        <v>3</v>
      </c>
      <c r="Q244" s="12">
        <v>9</v>
      </c>
      <c r="R244" s="12">
        <v>0</v>
      </c>
      <c r="S244" s="91"/>
      <c r="T244" s="84"/>
      <c r="U244" s="39">
        <v>0</v>
      </c>
      <c r="V244" s="39">
        <v>2.7</v>
      </c>
      <c r="W244" s="39">
        <v>3</v>
      </c>
      <c r="X244" s="39">
        <v>2.7</v>
      </c>
      <c r="Y244" s="39">
        <v>0</v>
      </c>
      <c r="Z244" s="39">
        <v>0</v>
      </c>
      <c r="AA244" s="39">
        <v>0</v>
      </c>
      <c r="AB244" s="10">
        <f t="shared" si="37"/>
        <v>8.4</v>
      </c>
      <c r="AC244" s="66">
        <v>2024</v>
      </c>
    </row>
    <row r="245" spans="1:29" ht="37.5" x14ac:dyDescent="0.25">
      <c r="A245" s="28"/>
      <c r="B245" s="24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65" t="s">
        <v>75</v>
      </c>
      <c r="T245" s="66" t="s">
        <v>27</v>
      </c>
      <c r="U245" s="18">
        <v>1</v>
      </c>
      <c r="V245" s="18">
        <v>1</v>
      </c>
      <c r="W245" s="18">
        <v>1</v>
      </c>
      <c r="X245" s="18">
        <v>1</v>
      </c>
      <c r="Y245" s="18">
        <v>1</v>
      </c>
      <c r="Z245" s="18">
        <v>1</v>
      </c>
      <c r="AA245" s="18">
        <v>1</v>
      </c>
      <c r="AB245" s="18">
        <v>1</v>
      </c>
      <c r="AC245" s="66">
        <v>2027</v>
      </c>
    </row>
    <row r="246" spans="1:29" ht="78" customHeight="1" x14ac:dyDescent="0.25">
      <c r="A246" s="28"/>
      <c r="B246" s="24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65" t="s">
        <v>76</v>
      </c>
      <c r="T246" s="66" t="s">
        <v>29</v>
      </c>
      <c r="U246" s="66">
        <v>1</v>
      </c>
      <c r="V246" s="66">
        <v>1</v>
      </c>
      <c r="W246" s="66">
        <v>1</v>
      </c>
      <c r="X246" s="66">
        <v>1</v>
      </c>
      <c r="Y246" s="66">
        <v>1</v>
      </c>
      <c r="Z246" s="66">
        <v>1</v>
      </c>
      <c r="AA246" s="66">
        <v>1</v>
      </c>
      <c r="AB246" s="66">
        <v>1</v>
      </c>
      <c r="AC246" s="66">
        <v>2027</v>
      </c>
    </row>
    <row r="247" spans="1:29" ht="37.5" x14ac:dyDescent="0.25">
      <c r="A247" s="28"/>
      <c r="B247" s="24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71" t="s">
        <v>77</v>
      </c>
      <c r="T247" s="72" t="s">
        <v>16</v>
      </c>
      <c r="U247" s="52">
        <v>15</v>
      </c>
      <c r="V247" s="52">
        <v>15</v>
      </c>
      <c r="W247" s="52">
        <v>15</v>
      </c>
      <c r="X247" s="52">
        <v>15</v>
      </c>
      <c r="Y247" s="52">
        <v>15</v>
      </c>
      <c r="Z247" s="52">
        <v>25</v>
      </c>
      <c r="AA247" s="52">
        <v>25</v>
      </c>
      <c r="AB247" s="52">
        <v>100</v>
      </c>
      <c r="AC247" s="66">
        <v>2027</v>
      </c>
    </row>
    <row r="248" spans="1:29" ht="29.25" customHeight="1" x14ac:dyDescent="0.25">
      <c r="A248" s="28"/>
      <c r="B248" s="24">
        <v>0</v>
      </c>
      <c r="C248" s="12">
        <v>1</v>
      </c>
      <c r="D248" s="12">
        <v>1</v>
      </c>
      <c r="E248" s="12">
        <v>0</v>
      </c>
      <c r="F248" s="12">
        <v>7</v>
      </c>
      <c r="G248" s="12">
        <v>0</v>
      </c>
      <c r="H248" s="12">
        <v>3</v>
      </c>
      <c r="I248" s="12">
        <v>0</v>
      </c>
      <c r="J248" s="12">
        <v>1</v>
      </c>
      <c r="K248" s="12">
        <v>3</v>
      </c>
      <c r="L248" s="12">
        <v>0</v>
      </c>
      <c r="M248" s="12">
        <v>1</v>
      </c>
      <c r="N248" s="12" t="s">
        <v>37</v>
      </c>
      <c r="O248" s="12">
        <v>0</v>
      </c>
      <c r="P248" s="12">
        <v>6</v>
      </c>
      <c r="Q248" s="12">
        <v>9</v>
      </c>
      <c r="R248" s="12">
        <v>0</v>
      </c>
      <c r="S248" s="102" t="s">
        <v>78</v>
      </c>
      <c r="T248" s="103" t="s">
        <v>12</v>
      </c>
      <c r="U248" s="72">
        <v>272.89999999999998</v>
      </c>
      <c r="V248" s="52">
        <v>444.9</v>
      </c>
      <c r="W248" s="52">
        <v>985.4</v>
      </c>
      <c r="X248" s="41">
        <v>1442.1</v>
      </c>
      <c r="Y248" s="41">
        <v>1630.2</v>
      </c>
      <c r="Z248" s="41">
        <v>1846.3</v>
      </c>
      <c r="AA248" s="41">
        <v>1846.3</v>
      </c>
      <c r="AB248" s="41">
        <f>U248+V248+W248+X248+Y248+Z248+AA248</f>
        <v>8468.1</v>
      </c>
      <c r="AC248" s="66">
        <v>2027</v>
      </c>
    </row>
    <row r="249" spans="1:29" ht="28.5" customHeight="1" x14ac:dyDescent="0.25">
      <c r="A249" s="28"/>
      <c r="B249" s="24">
        <v>0</v>
      </c>
      <c r="C249" s="12">
        <v>1</v>
      </c>
      <c r="D249" s="12">
        <v>1</v>
      </c>
      <c r="E249" s="12">
        <v>0</v>
      </c>
      <c r="F249" s="12">
        <v>7</v>
      </c>
      <c r="G249" s="12">
        <v>0</v>
      </c>
      <c r="H249" s="12">
        <v>3</v>
      </c>
      <c r="I249" s="12">
        <v>0</v>
      </c>
      <c r="J249" s="12">
        <v>1</v>
      </c>
      <c r="K249" s="12">
        <v>3</v>
      </c>
      <c r="L249" s="12">
        <v>0</v>
      </c>
      <c r="M249" s="12">
        <v>1</v>
      </c>
      <c r="N249" s="12">
        <v>1</v>
      </c>
      <c r="O249" s="12">
        <v>0</v>
      </c>
      <c r="P249" s="12">
        <v>6</v>
      </c>
      <c r="Q249" s="12">
        <v>9</v>
      </c>
      <c r="R249" s="12">
        <v>0</v>
      </c>
      <c r="S249" s="102"/>
      <c r="T249" s="103"/>
      <c r="U249" s="41">
        <v>9579.2999999999993</v>
      </c>
      <c r="V249" s="41">
        <v>12956.5</v>
      </c>
      <c r="W249" s="41">
        <v>18722.599999999999</v>
      </c>
      <c r="X249" s="41">
        <v>27400.400000000001</v>
      </c>
      <c r="Y249" s="41">
        <v>30973.8</v>
      </c>
      <c r="Z249" s="41">
        <v>35078.1</v>
      </c>
      <c r="AA249" s="41">
        <v>35078.1</v>
      </c>
      <c r="AB249" s="41">
        <f>U249+V249+W249+X249+Y249+Z249+AA249</f>
        <v>169788.79999999999</v>
      </c>
      <c r="AC249" s="66">
        <v>2027</v>
      </c>
    </row>
    <row r="250" spans="1:29" ht="37.5" x14ac:dyDescent="0.25">
      <c r="A250" s="28"/>
      <c r="B250" s="24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71" t="s">
        <v>79</v>
      </c>
      <c r="T250" s="72" t="s">
        <v>24</v>
      </c>
      <c r="U250" s="42">
        <v>59</v>
      </c>
      <c r="V250" s="42">
        <v>70</v>
      </c>
      <c r="W250" s="42">
        <v>70</v>
      </c>
      <c r="X250" s="42">
        <v>70</v>
      </c>
      <c r="Y250" s="42">
        <v>71</v>
      </c>
      <c r="Z250" s="42">
        <v>71</v>
      </c>
      <c r="AA250" s="42">
        <v>71</v>
      </c>
      <c r="AB250" s="42">
        <v>71</v>
      </c>
      <c r="AC250" s="66">
        <v>2027</v>
      </c>
    </row>
    <row r="251" spans="1:29" ht="57" customHeight="1" x14ac:dyDescent="0.25">
      <c r="A251" s="28"/>
      <c r="B251" s="24">
        <v>0</v>
      </c>
      <c r="C251" s="12">
        <v>1</v>
      </c>
      <c r="D251" s="12">
        <v>1</v>
      </c>
      <c r="E251" s="12">
        <v>0</v>
      </c>
      <c r="F251" s="12">
        <v>7</v>
      </c>
      <c r="G251" s="12">
        <v>0</v>
      </c>
      <c r="H251" s="12">
        <v>3</v>
      </c>
      <c r="I251" s="12">
        <v>0</v>
      </c>
      <c r="J251" s="12">
        <v>1</v>
      </c>
      <c r="K251" s="12">
        <v>3</v>
      </c>
      <c r="L251" s="12">
        <v>0</v>
      </c>
      <c r="M251" s="12">
        <v>1</v>
      </c>
      <c r="N251" s="12">
        <v>9</v>
      </c>
      <c r="O251" s="12">
        <v>9</v>
      </c>
      <c r="P251" s="12">
        <v>9</v>
      </c>
      <c r="Q251" s="12">
        <v>9</v>
      </c>
      <c r="R251" s="12">
        <v>9</v>
      </c>
      <c r="S251" s="65" t="s">
        <v>182</v>
      </c>
      <c r="T251" s="66" t="s">
        <v>12</v>
      </c>
      <c r="U251" s="10">
        <v>0</v>
      </c>
      <c r="V251" s="10">
        <v>336.8</v>
      </c>
      <c r="W251" s="10">
        <v>1029.8</v>
      </c>
      <c r="X251" s="10">
        <v>1004.6</v>
      </c>
      <c r="Y251" s="10">
        <v>1095</v>
      </c>
      <c r="Z251" s="10">
        <v>1095</v>
      </c>
      <c r="AA251" s="10">
        <v>1095</v>
      </c>
      <c r="AB251" s="10">
        <f>U251+V251+W251+X251+Y251+Z251+AA251</f>
        <v>5656.2</v>
      </c>
      <c r="AC251" s="66">
        <v>2027</v>
      </c>
    </row>
    <row r="252" spans="1:29" ht="40.5" customHeight="1" x14ac:dyDescent="0.25">
      <c r="A252" s="28"/>
      <c r="B252" s="24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77" t="s">
        <v>189</v>
      </c>
      <c r="T252" s="66" t="s">
        <v>27</v>
      </c>
      <c r="U252" s="18">
        <v>0</v>
      </c>
      <c r="V252" s="18">
        <v>1</v>
      </c>
      <c r="W252" s="18">
        <v>1</v>
      </c>
      <c r="X252" s="18">
        <v>1</v>
      </c>
      <c r="Y252" s="18">
        <v>1</v>
      </c>
      <c r="Z252" s="18">
        <v>1</v>
      </c>
      <c r="AA252" s="18">
        <v>1</v>
      </c>
      <c r="AB252" s="18">
        <v>1</v>
      </c>
      <c r="AC252" s="66">
        <v>2027</v>
      </c>
    </row>
    <row r="253" spans="1:29" ht="33" customHeight="1" x14ac:dyDescent="0.25">
      <c r="A253" s="28"/>
      <c r="B253" s="24">
        <v>0</v>
      </c>
      <c r="C253" s="12">
        <v>1</v>
      </c>
      <c r="D253" s="12">
        <v>1</v>
      </c>
      <c r="E253" s="12">
        <v>0</v>
      </c>
      <c r="F253" s="12">
        <v>7</v>
      </c>
      <c r="G253" s="12">
        <v>0</v>
      </c>
      <c r="H253" s="12">
        <v>3</v>
      </c>
      <c r="I253" s="12">
        <v>0</v>
      </c>
      <c r="J253" s="12">
        <v>1</v>
      </c>
      <c r="K253" s="12">
        <v>3</v>
      </c>
      <c r="L253" s="12">
        <v>0</v>
      </c>
      <c r="M253" s="12">
        <v>1</v>
      </c>
      <c r="N253" s="12">
        <v>4</v>
      </c>
      <c r="O253" s="12">
        <v>0</v>
      </c>
      <c r="P253" s="12">
        <v>0</v>
      </c>
      <c r="Q253" s="12">
        <v>0</v>
      </c>
      <c r="R253" s="12">
        <v>5</v>
      </c>
      <c r="S253" s="96" t="s">
        <v>193</v>
      </c>
      <c r="T253" s="98" t="s">
        <v>12</v>
      </c>
      <c r="U253" s="19">
        <v>0</v>
      </c>
      <c r="V253" s="19">
        <v>6242.5</v>
      </c>
      <c r="W253" s="19">
        <v>13116.2</v>
      </c>
      <c r="X253" s="19">
        <v>15791.6</v>
      </c>
      <c r="Y253" s="19">
        <v>15445.6</v>
      </c>
      <c r="Z253" s="19">
        <v>18716.5</v>
      </c>
      <c r="AA253" s="19">
        <v>22070.6</v>
      </c>
      <c r="AB253" s="10">
        <f>U253+V253+W253+X253+Y253+Z253+AA253</f>
        <v>91383</v>
      </c>
      <c r="AC253" s="69">
        <v>2027</v>
      </c>
    </row>
    <row r="254" spans="1:29" ht="33" customHeight="1" x14ac:dyDescent="0.25">
      <c r="A254" s="28"/>
      <c r="B254" s="24">
        <v>0</v>
      </c>
      <c r="C254" s="12">
        <v>1</v>
      </c>
      <c r="D254" s="12">
        <v>1</v>
      </c>
      <c r="E254" s="12">
        <v>0</v>
      </c>
      <c r="F254" s="12">
        <v>7</v>
      </c>
      <c r="G254" s="12">
        <v>0</v>
      </c>
      <c r="H254" s="12">
        <v>3</v>
      </c>
      <c r="I254" s="12">
        <v>0</v>
      </c>
      <c r="J254" s="12">
        <v>1</v>
      </c>
      <c r="K254" s="12">
        <v>3</v>
      </c>
      <c r="L254" s="12">
        <v>0</v>
      </c>
      <c r="M254" s="12">
        <v>1</v>
      </c>
      <c r="N254" s="12">
        <v>4</v>
      </c>
      <c r="O254" s="12">
        <v>0</v>
      </c>
      <c r="P254" s="12">
        <v>1</v>
      </c>
      <c r="Q254" s="12">
        <v>5</v>
      </c>
      <c r="R254" s="12">
        <v>5</v>
      </c>
      <c r="S254" s="97"/>
      <c r="T254" s="98"/>
      <c r="U254" s="19">
        <v>0</v>
      </c>
      <c r="V254" s="19">
        <v>0</v>
      </c>
      <c r="W254" s="19">
        <v>100</v>
      </c>
      <c r="X254" s="19">
        <v>100</v>
      </c>
      <c r="Y254" s="19">
        <v>100</v>
      </c>
      <c r="Z254" s="19">
        <v>100</v>
      </c>
      <c r="AA254" s="19">
        <v>100</v>
      </c>
      <c r="AB254" s="10">
        <f>U254+V254+W254+X254+Y254+Z254+AA254</f>
        <v>500</v>
      </c>
      <c r="AC254" s="69">
        <v>2027</v>
      </c>
    </row>
    <row r="255" spans="1:29" ht="97.5" customHeight="1" x14ac:dyDescent="0.25">
      <c r="A255" s="28"/>
      <c r="B255" s="26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68" t="s">
        <v>194</v>
      </c>
      <c r="T255" s="69" t="s">
        <v>16</v>
      </c>
      <c r="U255" s="19">
        <v>0</v>
      </c>
      <c r="V255" s="19">
        <v>2</v>
      </c>
      <c r="W255" s="19">
        <v>2</v>
      </c>
      <c r="X255" s="19">
        <v>2</v>
      </c>
      <c r="Y255" s="19">
        <v>2</v>
      </c>
      <c r="Z255" s="19">
        <v>2</v>
      </c>
      <c r="AA255" s="19">
        <v>2</v>
      </c>
      <c r="AB255" s="19">
        <v>2</v>
      </c>
      <c r="AC255" s="69">
        <v>2027</v>
      </c>
    </row>
    <row r="256" spans="1:29" ht="173.25" customHeight="1" x14ac:dyDescent="0.25">
      <c r="A256" s="28"/>
      <c r="B256" s="26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68" t="s">
        <v>198</v>
      </c>
      <c r="T256" s="66" t="s">
        <v>27</v>
      </c>
      <c r="U256" s="35">
        <v>0</v>
      </c>
      <c r="V256" s="35">
        <v>0</v>
      </c>
      <c r="W256" s="35">
        <v>1</v>
      </c>
      <c r="X256" s="35">
        <v>1</v>
      </c>
      <c r="Y256" s="35">
        <v>1</v>
      </c>
      <c r="Z256" s="35">
        <v>1</v>
      </c>
      <c r="AA256" s="35">
        <v>1</v>
      </c>
      <c r="AB256" s="35">
        <f>U256+V256+W256+X256+Y256+Z256+AA256</f>
        <v>5</v>
      </c>
      <c r="AC256" s="69">
        <v>2027</v>
      </c>
    </row>
    <row r="257" spans="1:29" ht="56.25" x14ac:dyDescent="0.25">
      <c r="A257" s="28"/>
      <c r="B257" s="24">
        <v>0</v>
      </c>
      <c r="C257" s="12">
        <v>1</v>
      </c>
      <c r="D257" s="12">
        <v>1</v>
      </c>
      <c r="E257" s="12">
        <v>0</v>
      </c>
      <c r="F257" s="12">
        <v>7</v>
      </c>
      <c r="G257" s="12">
        <v>0</v>
      </c>
      <c r="H257" s="12">
        <v>9</v>
      </c>
      <c r="I257" s="12">
        <v>0</v>
      </c>
      <c r="J257" s="12">
        <v>1</v>
      </c>
      <c r="K257" s="12">
        <v>3</v>
      </c>
      <c r="L257" s="12">
        <v>0</v>
      </c>
      <c r="M257" s="12">
        <v>2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3" t="s">
        <v>80</v>
      </c>
      <c r="T257" s="66" t="s">
        <v>12</v>
      </c>
      <c r="U257" s="14">
        <f>U260+U262</f>
        <v>0</v>
      </c>
      <c r="V257" s="14">
        <f t="shared" ref="V257:AB257" si="38">V260+V262</f>
        <v>99.4</v>
      </c>
      <c r="W257" s="14">
        <f t="shared" si="38"/>
        <v>44.8</v>
      </c>
      <c r="X257" s="14">
        <f t="shared" si="38"/>
        <v>0</v>
      </c>
      <c r="Y257" s="14">
        <f t="shared" si="38"/>
        <v>424.3</v>
      </c>
      <c r="Z257" s="14">
        <f t="shared" si="38"/>
        <v>424.3</v>
      </c>
      <c r="AA257" s="14">
        <f t="shared" si="38"/>
        <v>424.3</v>
      </c>
      <c r="AB257" s="14">
        <f t="shared" si="38"/>
        <v>1417.1</v>
      </c>
      <c r="AC257" s="7">
        <v>2027</v>
      </c>
    </row>
    <row r="258" spans="1:29" ht="56.25" x14ac:dyDescent="0.25">
      <c r="A258" s="28"/>
      <c r="B258" s="24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65" t="s">
        <v>133</v>
      </c>
      <c r="T258" s="66" t="s">
        <v>27</v>
      </c>
      <c r="U258" s="35">
        <v>0</v>
      </c>
      <c r="V258" s="35">
        <v>52</v>
      </c>
      <c r="W258" s="35">
        <v>52</v>
      </c>
      <c r="X258" s="35">
        <v>0</v>
      </c>
      <c r="Y258" s="35">
        <v>54</v>
      </c>
      <c r="Z258" s="35">
        <v>54</v>
      </c>
      <c r="AA258" s="35">
        <v>54</v>
      </c>
      <c r="AB258" s="35">
        <v>54</v>
      </c>
      <c r="AC258" s="66">
        <v>2027</v>
      </c>
    </row>
    <row r="259" spans="1:29" ht="56.25" x14ac:dyDescent="0.25">
      <c r="A259" s="28"/>
      <c r="B259" s="24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65" t="s">
        <v>134</v>
      </c>
      <c r="T259" s="66" t="s">
        <v>27</v>
      </c>
      <c r="U259" s="35">
        <v>0</v>
      </c>
      <c r="V259" s="35">
        <v>52</v>
      </c>
      <c r="W259" s="35">
        <v>52</v>
      </c>
      <c r="X259" s="35">
        <v>0</v>
      </c>
      <c r="Y259" s="35">
        <v>54</v>
      </c>
      <c r="Z259" s="35">
        <v>54</v>
      </c>
      <c r="AA259" s="35">
        <v>54</v>
      </c>
      <c r="AB259" s="35">
        <v>54</v>
      </c>
      <c r="AC259" s="66">
        <v>2027</v>
      </c>
    </row>
    <row r="260" spans="1:29" ht="62.25" customHeight="1" x14ac:dyDescent="0.25">
      <c r="A260" s="28"/>
      <c r="B260" s="24">
        <v>0</v>
      </c>
      <c r="C260" s="12">
        <v>1</v>
      </c>
      <c r="D260" s="12">
        <v>1</v>
      </c>
      <c r="E260" s="12">
        <v>0</v>
      </c>
      <c r="F260" s="12">
        <v>7</v>
      </c>
      <c r="G260" s="12">
        <v>0</v>
      </c>
      <c r="H260" s="12">
        <v>9</v>
      </c>
      <c r="I260" s="12">
        <v>0</v>
      </c>
      <c r="J260" s="12">
        <v>1</v>
      </c>
      <c r="K260" s="12">
        <v>3</v>
      </c>
      <c r="L260" s="12">
        <v>0</v>
      </c>
      <c r="M260" s="12">
        <v>2</v>
      </c>
      <c r="N260" s="12">
        <v>9</v>
      </c>
      <c r="O260" s="12">
        <v>9</v>
      </c>
      <c r="P260" s="12">
        <v>9</v>
      </c>
      <c r="Q260" s="12">
        <v>9</v>
      </c>
      <c r="R260" s="12">
        <v>9</v>
      </c>
      <c r="S260" s="65" t="s">
        <v>81</v>
      </c>
      <c r="T260" s="66" t="s">
        <v>12</v>
      </c>
      <c r="U260" s="10">
        <v>0</v>
      </c>
      <c r="V260" s="10">
        <v>99.4</v>
      </c>
      <c r="W260" s="10">
        <v>19.8</v>
      </c>
      <c r="X260" s="10">
        <v>0</v>
      </c>
      <c r="Y260" s="10">
        <v>424.3</v>
      </c>
      <c r="Z260" s="10">
        <v>424.3</v>
      </c>
      <c r="AA260" s="10">
        <v>424.3</v>
      </c>
      <c r="AB260" s="10">
        <f>U260+V260+W260+X260+Y260+Z260+AA260</f>
        <v>1392.1</v>
      </c>
      <c r="AC260" s="66">
        <v>2027</v>
      </c>
    </row>
    <row r="261" spans="1:29" ht="37.5" x14ac:dyDescent="0.25">
      <c r="A261" s="28"/>
      <c r="B261" s="24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65" t="s">
        <v>82</v>
      </c>
      <c r="T261" s="66" t="s">
        <v>16</v>
      </c>
      <c r="U261" s="10">
        <v>0</v>
      </c>
      <c r="V261" s="10">
        <v>68</v>
      </c>
      <c r="W261" s="10">
        <v>72</v>
      </c>
      <c r="X261" s="10">
        <v>0</v>
      </c>
      <c r="Y261" s="10">
        <v>72</v>
      </c>
      <c r="Z261" s="10">
        <v>72</v>
      </c>
      <c r="AA261" s="10">
        <v>72</v>
      </c>
      <c r="AB261" s="10">
        <v>72</v>
      </c>
      <c r="AC261" s="66">
        <v>2027</v>
      </c>
    </row>
    <row r="262" spans="1:29" ht="30" customHeight="1" x14ac:dyDescent="0.25">
      <c r="A262" s="28"/>
      <c r="B262" s="24">
        <v>0</v>
      </c>
      <c r="C262" s="12">
        <v>1</v>
      </c>
      <c r="D262" s="12">
        <v>1</v>
      </c>
      <c r="E262" s="12">
        <v>0</v>
      </c>
      <c r="F262" s="12">
        <v>7</v>
      </c>
      <c r="G262" s="12">
        <v>0</v>
      </c>
      <c r="H262" s="12">
        <v>9</v>
      </c>
      <c r="I262" s="12">
        <v>0</v>
      </c>
      <c r="J262" s="12">
        <v>1</v>
      </c>
      <c r="K262" s="12">
        <v>3</v>
      </c>
      <c r="L262" s="12">
        <v>0</v>
      </c>
      <c r="M262" s="12">
        <v>2</v>
      </c>
      <c r="N262" s="12">
        <v>9</v>
      </c>
      <c r="O262" s="12">
        <v>9</v>
      </c>
      <c r="P262" s="12">
        <v>9</v>
      </c>
      <c r="Q262" s="12">
        <v>9</v>
      </c>
      <c r="R262" s="12">
        <v>9</v>
      </c>
      <c r="S262" s="65" t="s">
        <v>83</v>
      </c>
      <c r="T262" s="66" t="s">
        <v>12</v>
      </c>
      <c r="U262" s="10">
        <v>0</v>
      </c>
      <c r="V262" s="10">
        <v>0</v>
      </c>
      <c r="W262" s="10">
        <v>25</v>
      </c>
      <c r="X262" s="10">
        <v>0</v>
      </c>
      <c r="Y262" s="10">
        <v>0</v>
      </c>
      <c r="Z262" s="10">
        <v>0</v>
      </c>
      <c r="AA262" s="10">
        <v>0</v>
      </c>
      <c r="AB262" s="10">
        <f>U262+V262+W262+X262+Y262+Z262+AA262</f>
        <v>25</v>
      </c>
      <c r="AC262" s="66">
        <v>2027</v>
      </c>
    </row>
    <row r="263" spans="1:29" ht="57.75" customHeight="1" x14ac:dyDescent="0.25">
      <c r="A263" s="28"/>
      <c r="B263" s="24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65" t="s">
        <v>84</v>
      </c>
      <c r="T263" s="66" t="s">
        <v>27</v>
      </c>
      <c r="U263" s="18">
        <v>0</v>
      </c>
      <c r="V263" s="18">
        <v>0</v>
      </c>
      <c r="W263" s="18">
        <v>134</v>
      </c>
      <c r="X263" s="18">
        <v>0</v>
      </c>
      <c r="Y263" s="18">
        <v>0</v>
      </c>
      <c r="Z263" s="18">
        <v>0</v>
      </c>
      <c r="AA263" s="18">
        <v>0</v>
      </c>
      <c r="AB263" s="18">
        <v>134</v>
      </c>
      <c r="AC263" s="66">
        <v>2023</v>
      </c>
    </row>
    <row r="264" spans="1:29" ht="39" customHeight="1" x14ac:dyDescent="0.25">
      <c r="A264" s="28"/>
      <c r="B264" s="24">
        <v>0</v>
      </c>
      <c r="C264" s="12">
        <v>1</v>
      </c>
      <c r="D264" s="12">
        <v>1</v>
      </c>
      <c r="E264" s="12">
        <v>0</v>
      </c>
      <c r="F264" s="12">
        <v>7</v>
      </c>
      <c r="G264" s="12">
        <v>0</v>
      </c>
      <c r="H264" s="12">
        <v>3</v>
      </c>
      <c r="I264" s="12">
        <v>0</v>
      </c>
      <c r="J264" s="12">
        <v>1</v>
      </c>
      <c r="K264" s="12">
        <v>3</v>
      </c>
      <c r="L264" s="12">
        <v>0</v>
      </c>
      <c r="M264" s="12">
        <v>3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6" t="s">
        <v>215</v>
      </c>
      <c r="T264" s="69" t="s">
        <v>12</v>
      </c>
      <c r="U264" s="17">
        <f>U266+U270+U273+U275+U276</f>
        <v>2884.4</v>
      </c>
      <c r="V264" s="17">
        <f t="shared" ref="V264:W264" si="39">V266+V270+V273+V275+V276</f>
        <v>1000</v>
      </c>
      <c r="W264" s="17">
        <f t="shared" si="39"/>
        <v>1064.7</v>
      </c>
      <c r="X264" s="17">
        <f>X266+X270+X273+X275+X276+X277</f>
        <v>5191.0000000000009</v>
      </c>
      <c r="Y264" s="17">
        <f t="shared" ref="Y264:Z264" si="40">Y266+Y270+Y273+Y275+Y276+Y277</f>
        <v>0</v>
      </c>
      <c r="Z264" s="17">
        <f t="shared" si="40"/>
        <v>0</v>
      </c>
      <c r="AA264" s="17">
        <v>0</v>
      </c>
      <c r="AB264" s="17">
        <f>AB266+AB270+AB273+AB275+AB276+AB277+AA264</f>
        <v>10140.1</v>
      </c>
      <c r="AC264" s="69">
        <v>2024</v>
      </c>
    </row>
    <row r="265" spans="1:29" ht="39" customHeight="1" x14ac:dyDescent="0.25">
      <c r="A265" s="28"/>
      <c r="B265" s="24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77" t="s">
        <v>31</v>
      </c>
      <c r="T265" s="69" t="s">
        <v>27</v>
      </c>
      <c r="U265" s="69">
        <v>1</v>
      </c>
      <c r="V265" s="69">
        <v>1</v>
      </c>
      <c r="W265" s="69">
        <v>1</v>
      </c>
      <c r="X265" s="69">
        <v>1</v>
      </c>
      <c r="Y265" s="69">
        <v>0</v>
      </c>
      <c r="Z265" s="69">
        <v>0</v>
      </c>
      <c r="AA265" s="69">
        <v>0</v>
      </c>
      <c r="AB265" s="69">
        <v>1</v>
      </c>
      <c r="AC265" s="69">
        <v>2024</v>
      </c>
    </row>
    <row r="266" spans="1:29" ht="39.75" customHeight="1" x14ac:dyDescent="0.25">
      <c r="A266" s="28"/>
      <c r="B266" s="24">
        <v>0</v>
      </c>
      <c r="C266" s="12">
        <v>1</v>
      </c>
      <c r="D266" s="12">
        <v>1</v>
      </c>
      <c r="E266" s="12">
        <v>0</v>
      </c>
      <c r="F266" s="12">
        <v>7</v>
      </c>
      <c r="G266" s="12">
        <v>0</v>
      </c>
      <c r="H266" s="12">
        <v>3</v>
      </c>
      <c r="I266" s="12">
        <v>0</v>
      </c>
      <c r="J266" s="12">
        <v>1</v>
      </c>
      <c r="K266" s="12">
        <v>3</v>
      </c>
      <c r="L266" s="12">
        <v>0</v>
      </c>
      <c r="M266" s="12">
        <v>3</v>
      </c>
      <c r="N266" s="12">
        <v>9</v>
      </c>
      <c r="O266" s="12">
        <v>9</v>
      </c>
      <c r="P266" s="12">
        <v>9</v>
      </c>
      <c r="Q266" s="12">
        <v>9</v>
      </c>
      <c r="R266" s="12">
        <v>9</v>
      </c>
      <c r="S266" s="77" t="s">
        <v>213</v>
      </c>
      <c r="T266" s="69" t="s">
        <v>12</v>
      </c>
      <c r="U266" s="15">
        <v>0</v>
      </c>
      <c r="V266" s="15">
        <v>0</v>
      </c>
      <c r="W266" s="15">
        <v>41.7</v>
      </c>
      <c r="X266" s="15">
        <v>445.9</v>
      </c>
      <c r="Y266" s="15">
        <v>0</v>
      </c>
      <c r="Z266" s="15">
        <v>0</v>
      </c>
      <c r="AA266" s="15">
        <v>0</v>
      </c>
      <c r="AB266" s="15">
        <f>U266+V266+W266+X266+Y266+Z266+AA266</f>
        <v>487.59999999999997</v>
      </c>
      <c r="AC266" s="69">
        <v>2024</v>
      </c>
    </row>
    <row r="267" spans="1:29" ht="39" customHeight="1" x14ac:dyDescent="0.25">
      <c r="A267" s="28"/>
      <c r="B267" s="24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77" t="s">
        <v>197</v>
      </c>
      <c r="T267" s="69" t="s">
        <v>27</v>
      </c>
      <c r="U267" s="35">
        <v>0</v>
      </c>
      <c r="V267" s="35">
        <v>0</v>
      </c>
      <c r="W267" s="35">
        <v>1</v>
      </c>
      <c r="X267" s="35">
        <v>1</v>
      </c>
      <c r="Y267" s="40">
        <v>0</v>
      </c>
      <c r="Z267" s="35">
        <v>0</v>
      </c>
      <c r="AA267" s="35">
        <v>0</v>
      </c>
      <c r="AB267" s="35">
        <v>1</v>
      </c>
      <c r="AC267" s="69">
        <v>2024</v>
      </c>
    </row>
    <row r="268" spans="1:29" ht="57.75" customHeight="1" x14ac:dyDescent="0.25">
      <c r="A268" s="28"/>
      <c r="B268" s="24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77" t="s">
        <v>166</v>
      </c>
      <c r="T268" s="69" t="s">
        <v>29</v>
      </c>
      <c r="U268" s="35">
        <v>1</v>
      </c>
      <c r="V268" s="35">
        <v>0</v>
      </c>
      <c r="W268" s="35">
        <v>0</v>
      </c>
      <c r="X268" s="35">
        <v>0</v>
      </c>
      <c r="Y268" s="35">
        <v>0</v>
      </c>
      <c r="Z268" s="35">
        <v>0</v>
      </c>
      <c r="AA268" s="35">
        <v>0</v>
      </c>
      <c r="AB268" s="35">
        <v>1</v>
      </c>
      <c r="AC268" s="69">
        <v>2021</v>
      </c>
    </row>
    <row r="269" spans="1:29" ht="59.25" customHeight="1" x14ac:dyDescent="0.25">
      <c r="A269" s="28"/>
      <c r="B269" s="24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77" t="s">
        <v>167</v>
      </c>
      <c r="T269" s="69" t="s">
        <v>27</v>
      </c>
      <c r="U269" s="35">
        <v>1</v>
      </c>
      <c r="V269" s="35">
        <v>0</v>
      </c>
      <c r="W269" s="35">
        <v>0</v>
      </c>
      <c r="X269" s="35">
        <v>0</v>
      </c>
      <c r="Y269" s="35">
        <v>0</v>
      </c>
      <c r="Z269" s="35">
        <v>0</v>
      </c>
      <c r="AA269" s="35">
        <v>0</v>
      </c>
      <c r="AB269" s="35">
        <v>1</v>
      </c>
      <c r="AC269" s="69">
        <v>2021</v>
      </c>
    </row>
    <row r="270" spans="1:29" ht="37.5" customHeight="1" x14ac:dyDescent="0.25">
      <c r="A270" s="28"/>
      <c r="B270" s="24">
        <v>0</v>
      </c>
      <c r="C270" s="12">
        <v>1</v>
      </c>
      <c r="D270" s="12">
        <v>1</v>
      </c>
      <c r="E270" s="12">
        <v>0</v>
      </c>
      <c r="F270" s="12">
        <v>7</v>
      </c>
      <c r="G270" s="12">
        <v>0</v>
      </c>
      <c r="H270" s="12">
        <v>3</v>
      </c>
      <c r="I270" s="12">
        <v>0</v>
      </c>
      <c r="J270" s="12">
        <v>1</v>
      </c>
      <c r="K270" s="12">
        <v>3</v>
      </c>
      <c r="L270" s="12">
        <v>0</v>
      </c>
      <c r="M270" s="12">
        <v>3</v>
      </c>
      <c r="N270" s="12">
        <v>9</v>
      </c>
      <c r="O270" s="12">
        <v>9</v>
      </c>
      <c r="P270" s="12">
        <v>9</v>
      </c>
      <c r="Q270" s="12">
        <v>9</v>
      </c>
      <c r="R270" s="12">
        <v>9</v>
      </c>
      <c r="S270" s="77" t="s">
        <v>168</v>
      </c>
      <c r="T270" s="69" t="s">
        <v>12</v>
      </c>
      <c r="U270" s="19">
        <v>2884.4</v>
      </c>
      <c r="V270" s="19">
        <v>0</v>
      </c>
      <c r="W270" s="19">
        <v>1023</v>
      </c>
      <c r="X270" s="19">
        <v>4310.1000000000004</v>
      </c>
      <c r="Y270" s="19">
        <v>0</v>
      </c>
      <c r="Z270" s="19">
        <v>0</v>
      </c>
      <c r="AA270" s="19">
        <v>0</v>
      </c>
      <c r="AB270" s="19">
        <f>U270+V270+W270+X270+Y270+Z270+AA270</f>
        <v>8217.5</v>
      </c>
      <c r="AC270" s="69">
        <v>2024</v>
      </c>
    </row>
    <row r="271" spans="1:29" ht="53.25" customHeight="1" x14ac:dyDescent="0.25">
      <c r="A271" s="28"/>
      <c r="B271" s="24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77" t="s">
        <v>169</v>
      </c>
      <c r="T271" s="69" t="s">
        <v>27</v>
      </c>
      <c r="U271" s="35">
        <v>1</v>
      </c>
      <c r="V271" s="35">
        <v>0</v>
      </c>
      <c r="W271" s="35">
        <v>1</v>
      </c>
      <c r="X271" s="35">
        <v>1</v>
      </c>
      <c r="Y271" s="35">
        <v>0</v>
      </c>
      <c r="Z271" s="35">
        <v>0</v>
      </c>
      <c r="AA271" s="35">
        <v>0</v>
      </c>
      <c r="AB271" s="35">
        <v>1</v>
      </c>
      <c r="AC271" s="69">
        <v>2024</v>
      </c>
    </row>
    <row r="272" spans="1:29" ht="81.75" customHeight="1" x14ac:dyDescent="0.25">
      <c r="A272" s="28"/>
      <c r="B272" s="24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77" t="s">
        <v>214</v>
      </c>
      <c r="T272" s="69" t="s">
        <v>27</v>
      </c>
      <c r="U272" s="35">
        <v>0</v>
      </c>
      <c r="V272" s="35">
        <v>0</v>
      </c>
      <c r="W272" s="35">
        <v>1</v>
      </c>
      <c r="X272" s="35">
        <v>0</v>
      </c>
      <c r="Y272" s="35">
        <v>0</v>
      </c>
      <c r="Z272" s="35">
        <v>0</v>
      </c>
      <c r="AA272" s="35">
        <v>0</v>
      </c>
      <c r="AB272" s="35">
        <v>1</v>
      </c>
      <c r="AC272" s="69">
        <v>2023</v>
      </c>
    </row>
    <row r="273" spans="1:31" ht="28.5" customHeight="1" x14ac:dyDescent="0.25">
      <c r="A273" s="28"/>
      <c r="B273" s="24">
        <v>0</v>
      </c>
      <c r="C273" s="12">
        <v>1</v>
      </c>
      <c r="D273" s="12">
        <v>1</v>
      </c>
      <c r="E273" s="12">
        <v>0</v>
      </c>
      <c r="F273" s="12">
        <v>7</v>
      </c>
      <c r="G273" s="12">
        <v>0</v>
      </c>
      <c r="H273" s="12">
        <v>3</v>
      </c>
      <c r="I273" s="12">
        <v>0</v>
      </c>
      <c r="J273" s="12">
        <v>1</v>
      </c>
      <c r="K273" s="12">
        <v>3</v>
      </c>
      <c r="L273" s="12">
        <v>0</v>
      </c>
      <c r="M273" s="12">
        <v>3</v>
      </c>
      <c r="N273" s="12">
        <v>1</v>
      </c>
      <c r="O273" s="12">
        <v>1</v>
      </c>
      <c r="P273" s="12">
        <v>1</v>
      </c>
      <c r="Q273" s="12">
        <v>8</v>
      </c>
      <c r="R273" s="12">
        <v>0</v>
      </c>
      <c r="S273" s="77" t="s">
        <v>176</v>
      </c>
      <c r="T273" s="69" t="s">
        <v>12</v>
      </c>
      <c r="U273" s="19">
        <v>0</v>
      </c>
      <c r="V273" s="19">
        <v>1000</v>
      </c>
      <c r="W273" s="19">
        <v>0</v>
      </c>
      <c r="X273" s="19">
        <v>0</v>
      </c>
      <c r="Y273" s="19">
        <v>0</v>
      </c>
      <c r="Z273" s="19">
        <v>0</v>
      </c>
      <c r="AA273" s="19">
        <v>0</v>
      </c>
      <c r="AB273" s="19">
        <f>U273+V273+W273+X273+Y273+Z273+AA273</f>
        <v>1000</v>
      </c>
      <c r="AC273" s="69">
        <v>2022</v>
      </c>
    </row>
    <row r="274" spans="1:31" ht="47.25" customHeight="1" x14ac:dyDescent="0.25">
      <c r="A274" s="28"/>
      <c r="B274" s="24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77" t="s">
        <v>177</v>
      </c>
      <c r="T274" s="69" t="s">
        <v>27</v>
      </c>
      <c r="U274" s="35">
        <v>0</v>
      </c>
      <c r="V274" s="35">
        <v>1</v>
      </c>
      <c r="W274" s="35">
        <v>0</v>
      </c>
      <c r="X274" s="35">
        <v>0</v>
      </c>
      <c r="Y274" s="35">
        <v>0</v>
      </c>
      <c r="Z274" s="35">
        <v>0</v>
      </c>
      <c r="AA274" s="35">
        <v>0</v>
      </c>
      <c r="AB274" s="35">
        <v>1</v>
      </c>
      <c r="AC274" s="69">
        <v>2022</v>
      </c>
    </row>
    <row r="275" spans="1:31" ht="41.25" customHeight="1" x14ac:dyDescent="0.25">
      <c r="A275" s="28"/>
      <c r="B275" s="24">
        <v>0</v>
      </c>
      <c r="C275" s="12">
        <v>1</v>
      </c>
      <c r="D275" s="12">
        <v>1</v>
      </c>
      <c r="E275" s="12">
        <v>0</v>
      </c>
      <c r="F275" s="12">
        <v>7</v>
      </c>
      <c r="G275" s="12">
        <v>0</v>
      </c>
      <c r="H275" s="12">
        <v>3</v>
      </c>
      <c r="I275" s="12">
        <v>0</v>
      </c>
      <c r="J275" s="12">
        <v>1</v>
      </c>
      <c r="K275" s="12">
        <v>3</v>
      </c>
      <c r="L275" s="12">
        <v>0</v>
      </c>
      <c r="M275" s="12">
        <v>3</v>
      </c>
      <c r="N275" s="12">
        <v>1</v>
      </c>
      <c r="O275" s="12">
        <v>9</v>
      </c>
      <c r="P275" s="12">
        <v>0</v>
      </c>
      <c r="Q275" s="12">
        <v>5</v>
      </c>
      <c r="R275" s="12">
        <v>5</v>
      </c>
      <c r="S275" s="89" t="s">
        <v>241</v>
      </c>
      <c r="T275" s="108" t="s">
        <v>12</v>
      </c>
      <c r="U275" s="19">
        <v>0</v>
      </c>
      <c r="V275" s="19">
        <v>0</v>
      </c>
      <c r="W275" s="19">
        <v>0</v>
      </c>
      <c r="X275" s="19">
        <v>322.10000000000002</v>
      </c>
      <c r="Y275" s="19">
        <v>0</v>
      </c>
      <c r="Z275" s="19">
        <v>0</v>
      </c>
      <c r="AA275" s="19">
        <v>0</v>
      </c>
      <c r="AB275" s="19">
        <f>U275+V275+W275+X275+Y275+Z275+AA275</f>
        <v>322.10000000000002</v>
      </c>
      <c r="AC275" s="69">
        <v>2024</v>
      </c>
      <c r="AE275" s="9"/>
    </row>
    <row r="276" spans="1:31" ht="33.75" customHeight="1" x14ac:dyDescent="0.35">
      <c r="A276" s="28"/>
      <c r="B276" s="24">
        <v>0</v>
      </c>
      <c r="C276" s="12">
        <v>1</v>
      </c>
      <c r="D276" s="12">
        <v>1</v>
      </c>
      <c r="E276" s="12">
        <v>0</v>
      </c>
      <c r="F276" s="12">
        <v>7</v>
      </c>
      <c r="G276" s="12">
        <v>0</v>
      </c>
      <c r="H276" s="12">
        <v>3</v>
      </c>
      <c r="I276" s="12">
        <v>0</v>
      </c>
      <c r="J276" s="12">
        <v>1</v>
      </c>
      <c r="K276" s="12">
        <v>3</v>
      </c>
      <c r="L276" s="12">
        <v>0</v>
      </c>
      <c r="M276" s="12">
        <v>3</v>
      </c>
      <c r="N276" s="12" t="s">
        <v>37</v>
      </c>
      <c r="O276" s="12">
        <v>9</v>
      </c>
      <c r="P276" s="12">
        <v>0</v>
      </c>
      <c r="Q276" s="12">
        <v>5</v>
      </c>
      <c r="R276" s="12">
        <v>5</v>
      </c>
      <c r="S276" s="90"/>
      <c r="T276" s="109"/>
      <c r="U276" s="19">
        <v>0</v>
      </c>
      <c r="V276" s="19">
        <v>0</v>
      </c>
      <c r="W276" s="19">
        <v>0</v>
      </c>
      <c r="X276" s="19">
        <v>21.8</v>
      </c>
      <c r="Y276" s="19">
        <v>0</v>
      </c>
      <c r="Z276" s="19">
        <v>0</v>
      </c>
      <c r="AA276" s="19">
        <v>0</v>
      </c>
      <c r="AB276" s="19">
        <f t="shared" ref="AB276:AB277" si="41">U276+V276+W276+X276+Y276+Z276+AA276</f>
        <v>21.8</v>
      </c>
      <c r="AC276" s="69">
        <v>2024</v>
      </c>
      <c r="AE276" s="51"/>
    </row>
    <row r="277" spans="1:31" ht="33.75" customHeight="1" x14ac:dyDescent="0.35">
      <c r="A277" s="28"/>
      <c r="B277" s="24">
        <v>0</v>
      </c>
      <c r="C277" s="12">
        <v>1</v>
      </c>
      <c r="D277" s="12">
        <v>1</v>
      </c>
      <c r="E277" s="12">
        <v>0</v>
      </c>
      <c r="F277" s="12">
        <v>7</v>
      </c>
      <c r="G277" s="12">
        <v>0</v>
      </c>
      <c r="H277" s="12">
        <v>3</v>
      </c>
      <c r="I277" s="12">
        <v>0</v>
      </c>
      <c r="J277" s="12">
        <v>1</v>
      </c>
      <c r="K277" s="12">
        <v>3</v>
      </c>
      <c r="L277" s="12">
        <v>0</v>
      </c>
      <c r="M277" s="12">
        <v>3</v>
      </c>
      <c r="N277" s="12" t="s">
        <v>37</v>
      </c>
      <c r="O277" s="12">
        <v>9</v>
      </c>
      <c r="P277" s="12" t="s">
        <v>230</v>
      </c>
      <c r="Q277" s="12">
        <v>5</v>
      </c>
      <c r="R277" s="12">
        <v>5</v>
      </c>
      <c r="S277" s="91"/>
      <c r="T277" s="110"/>
      <c r="U277" s="19">
        <v>0</v>
      </c>
      <c r="V277" s="19">
        <v>0</v>
      </c>
      <c r="W277" s="19">
        <v>0</v>
      </c>
      <c r="X277" s="19">
        <v>91.1</v>
      </c>
      <c r="Y277" s="19">
        <v>0</v>
      </c>
      <c r="Z277" s="19">
        <v>0</v>
      </c>
      <c r="AA277" s="19">
        <v>0</v>
      </c>
      <c r="AB277" s="19">
        <f t="shared" si="41"/>
        <v>91.1</v>
      </c>
      <c r="AC277" s="69">
        <v>2024</v>
      </c>
      <c r="AE277" s="51"/>
    </row>
    <row r="278" spans="1:31" ht="41.25" customHeight="1" x14ac:dyDescent="0.25">
      <c r="A278" s="28"/>
      <c r="B278" s="24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77" t="s">
        <v>242</v>
      </c>
      <c r="T278" s="69" t="s">
        <v>27</v>
      </c>
      <c r="U278" s="35">
        <v>0</v>
      </c>
      <c r="V278" s="35">
        <v>0</v>
      </c>
      <c r="W278" s="35">
        <v>0</v>
      </c>
      <c r="X278" s="35">
        <v>1</v>
      </c>
      <c r="Y278" s="35">
        <v>0</v>
      </c>
      <c r="Z278" s="35">
        <v>0</v>
      </c>
      <c r="AA278" s="35">
        <v>0</v>
      </c>
      <c r="AB278" s="35">
        <f>U278+V278+W278+X278+Y278+Z278+AA278</f>
        <v>1</v>
      </c>
      <c r="AC278" s="69">
        <v>2024</v>
      </c>
    </row>
    <row r="279" spans="1:31" ht="54" customHeight="1" x14ac:dyDescent="0.25">
      <c r="A279" s="28"/>
      <c r="B279" s="24">
        <v>0</v>
      </c>
      <c r="C279" s="12">
        <v>1</v>
      </c>
      <c r="D279" s="12">
        <v>1</v>
      </c>
      <c r="E279" s="12">
        <v>0</v>
      </c>
      <c r="F279" s="12">
        <v>7</v>
      </c>
      <c r="G279" s="12">
        <v>0</v>
      </c>
      <c r="H279" s="12">
        <v>0</v>
      </c>
      <c r="I279" s="12">
        <v>0</v>
      </c>
      <c r="J279" s="12">
        <v>1</v>
      </c>
      <c r="K279" s="12">
        <v>4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29" t="s">
        <v>85</v>
      </c>
      <c r="T279" s="30" t="s">
        <v>12</v>
      </c>
      <c r="U279" s="14">
        <f t="shared" ref="U279:Z279" si="42">U280+U316</f>
        <v>96213.1</v>
      </c>
      <c r="V279" s="14">
        <f t="shared" si="42"/>
        <v>94705.200000000012</v>
      </c>
      <c r="W279" s="14">
        <f t="shared" si="42"/>
        <v>122105.2</v>
      </c>
      <c r="X279" s="14">
        <f t="shared" si="42"/>
        <v>269174.90000000002</v>
      </c>
      <c r="Y279" s="14">
        <f t="shared" si="42"/>
        <v>161083.70000000001</v>
      </c>
      <c r="Z279" s="14">
        <f t="shared" si="42"/>
        <v>160395.5</v>
      </c>
      <c r="AA279" s="14">
        <f t="shared" ref="AA279" si="43">AA280+AA316</f>
        <v>159122.5</v>
      </c>
      <c r="AB279" s="14">
        <f>SUM(U279:AA279)</f>
        <v>1062800.1000000001</v>
      </c>
      <c r="AC279" s="7">
        <v>2027</v>
      </c>
    </row>
    <row r="280" spans="1:31" ht="39" customHeight="1" x14ac:dyDescent="0.25">
      <c r="A280" s="28"/>
      <c r="B280" s="24">
        <v>0</v>
      </c>
      <c r="C280" s="12">
        <v>1</v>
      </c>
      <c r="D280" s="12">
        <v>1</v>
      </c>
      <c r="E280" s="12">
        <v>0</v>
      </c>
      <c r="F280" s="12">
        <v>7</v>
      </c>
      <c r="G280" s="12">
        <v>0</v>
      </c>
      <c r="H280" s="12">
        <v>0</v>
      </c>
      <c r="I280" s="12">
        <v>0</v>
      </c>
      <c r="J280" s="12">
        <v>1</v>
      </c>
      <c r="K280" s="12">
        <v>4</v>
      </c>
      <c r="L280" s="12">
        <v>0</v>
      </c>
      <c r="M280" s="12">
        <v>1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29" t="s">
        <v>86</v>
      </c>
      <c r="T280" s="63" t="s">
        <v>12</v>
      </c>
      <c r="U280" s="14">
        <f>U283+U284+U285+U286+U287+U288+U291+U292+U293+U294+U297+U298+U301+U302+U303+U307+U308+U310+U312+U313</f>
        <v>83451.200000000012</v>
      </c>
      <c r="V280" s="14">
        <f t="shared" ref="V280:W280" si="44">V283+V284+V285+V286+V287+V288+V291+V292+V293+V294+V297+V298+V301+V302+V303+V307+V308+V310+V312+V313</f>
        <v>86184.6</v>
      </c>
      <c r="W280" s="14">
        <f t="shared" si="44"/>
        <v>108039.2</v>
      </c>
      <c r="X280" s="14">
        <f>X283+X284+X285+X286+X287+X288+X291+X292+X293+X294+X297+X298+X301+X302+X303+X307+X308+X310+X312+X313+X314</f>
        <v>126993.40000000001</v>
      </c>
      <c r="Y280" s="14">
        <f>Y283+Y284+Y285+Y286+Y287+Y288+Y291+Y292+Y293+Y294+Y297+Y298+Y301+Y302+Y303+Y304+Y307+Y308+Y310+Y312+Y313+Y314</f>
        <v>143016.5</v>
      </c>
      <c r="Z280" s="14">
        <f>Z283+Z284+Z285+Z286+Z287+Z288+Z291+Z292+Z293+Z294+Z297+Z298+Z301+Z302+Z303+Z304+Z307+Z308+Z310+Z312+Z313+Z314</f>
        <v>143016.5</v>
      </c>
      <c r="AA280" s="14">
        <f>AA283+AA284+AA285+AA286+AA287+AA288+AA291+AA292+AA293+AA294+AA297+AA298+AA301+AA302+AA303+AA304+AA307+AA308+AA310+AA312+AA313+AA314</f>
        <v>143016.5</v>
      </c>
      <c r="AB280" s="14">
        <f>SUM(U280:AA280)</f>
        <v>833717.9</v>
      </c>
      <c r="AC280" s="7">
        <v>2027</v>
      </c>
    </row>
    <row r="281" spans="1:31" ht="37.5" x14ac:dyDescent="0.25">
      <c r="A281" s="28"/>
      <c r="B281" s="24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65" t="s">
        <v>87</v>
      </c>
      <c r="T281" s="66" t="s">
        <v>27</v>
      </c>
      <c r="U281" s="66">
        <v>61</v>
      </c>
      <c r="V281" s="66">
        <v>61</v>
      </c>
      <c r="W281" s="66">
        <v>60</v>
      </c>
      <c r="X281" s="66">
        <v>63</v>
      </c>
      <c r="Y281" s="66">
        <v>63</v>
      </c>
      <c r="Z281" s="66">
        <v>63</v>
      </c>
      <c r="AA281" s="66">
        <v>63</v>
      </c>
      <c r="AB281" s="66">
        <v>63</v>
      </c>
      <c r="AC281" s="66">
        <v>2027</v>
      </c>
    </row>
    <row r="282" spans="1:31" ht="43.5" customHeight="1" x14ac:dyDescent="0.25">
      <c r="A282" s="28"/>
      <c r="B282" s="24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65" t="s">
        <v>88</v>
      </c>
      <c r="T282" s="66" t="s">
        <v>16</v>
      </c>
      <c r="U282" s="8">
        <v>60</v>
      </c>
      <c r="V282" s="8">
        <v>60</v>
      </c>
      <c r="W282" s="8">
        <v>60</v>
      </c>
      <c r="X282" s="8">
        <v>60</v>
      </c>
      <c r="Y282" s="8">
        <v>60</v>
      </c>
      <c r="Z282" s="8">
        <v>60</v>
      </c>
      <c r="AA282" s="8">
        <v>60</v>
      </c>
      <c r="AB282" s="8">
        <v>60</v>
      </c>
      <c r="AC282" s="66">
        <v>2027</v>
      </c>
    </row>
    <row r="283" spans="1:31" ht="18.75" customHeight="1" x14ac:dyDescent="0.25">
      <c r="A283" s="28"/>
      <c r="B283" s="24">
        <v>0</v>
      </c>
      <c r="C283" s="12">
        <v>1</v>
      </c>
      <c r="D283" s="12">
        <v>1</v>
      </c>
      <c r="E283" s="12">
        <v>0</v>
      </c>
      <c r="F283" s="12">
        <v>7</v>
      </c>
      <c r="G283" s="12">
        <v>0</v>
      </c>
      <c r="H283" s="12">
        <v>7</v>
      </c>
      <c r="I283" s="12">
        <v>0</v>
      </c>
      <c r="J283" s="12">
        <v>1</v>
      </c>
      <c r="K283" s="12">
        <v>4</v>
      </c>
      <c r="L283" s="12">
        <v>0</v>
      </c>
      <c r="M283" s="12">
        <v>1</v>
      </c>
      <c r="N283" s="12">
        <v>9</v>
      </c>
      <c r="O283" s="12">
        <v>9</v>
      </c>
      <c r="P283" s="12">
        <v>9</v>
      </c>
      <c r="Q283" s="12">
        <v>9</v>
      </c>
      <c r="R283" s="12">
        <v>9</v>
      </c>
      <c r="S283" s="106" t="s">
        <v>89</v>
      </c>
      <c r="T283" s="87" t="s">
        <v>12</v>
      </c>
      <c r="U283" s="10">
        <v>31432.2</v>
      </c>
      <c r="V283" s="10">
        <v>33991.1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f>U283+V283+W283+X283+Y283+Z283+AA283</f>
        <v>65423.3</v>
      </c>
      <c r="AC283" s="66">
        <v>2022</v>
      </c>
    </row>
    <row r="284" spans="1:31" ht="18.75" customHeight="1" x14ac:dyDescent="0.25">
      <c r="A284" s="28"/>
      <c r="B284" s="24">
        <v>0</v>
      </c>
      <c r="C284" s="12">
        <v>1</v>
      </c>
      <c r="D284" s="12">
        <v>1</v>
      </c>
      <c r="E284" s="12">
        <v>0</v>
      </c>
      <c r="F284" s="12">
        <v>7</v>
      </c>
      <c r="G284" s="12">
        <v>0</v>
      </c>
      <c r="H284" s="12">
        <v>7</v>
      </c>
      <c r="I284" s="12">
        <v>0</v>
      </c>
      <c r="J284" s="12">
        <v>1</v>
      </c>
      <c r="K284" s="12">
        <v>4</v>
      </c>
      <c r="L284" s="12">
        <v>0</v>
      </c>
      <c r="M284" s="12">
        <v>1</v>
      </c>
      <c r="N284" s="12" t="s">
        <v>37</v>
      </c>
      <c r="O284" s="12">
        <v>0</v>
      </c>
      <c r="P284" s="12">
        <v>2</v>
      </c>
      <c r="Q284" s="12">
        <v>4</v>
      </c>
      <c r="R284" s="12">
        <v>0</v>
      </c>
      <c r="S284" s="106"/>
      <c r="T284" s="87"/>
      <c r="U284" s="10">
        <v>5407.5</v>
      </c>
      <c r="V284" s="10">
        <v>5407.5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f t="shared" ref="AB284:AB288" si="45">U284+V284+W284+X284+Y284+Z284+AA284</f>
        <v>10815</v>
      </c>
      <c r="AC284" s="66">
        <v>2022</v>
      </c>
    </row>
    <row r="285" spans="1:31" ht="18.75" customHeight="1" x14ac:dyDescent="0.25">
      <c r="A285" s="28"/>
      <c r="B285" s="24">
        <v>0</v>
      </c>
      <c r="C285" s="12">
        <v>1</v>
      </c>
      <c r="D285" s="12">
        <v>1</v>
      </c>
      <c r="E285" s="12">
        <v>0</v>
      </c>
      <c r="F285" s="12">
        <v>7</v>
      </c>
      <c r="G285" s="12">
        <v>0</v>
      </c>
      <c r="H285" s="12">
        <v>7</v>
      </c>
      <c r="I285" s="12">
        <v>0</v>
      </c>
      <c r="J285" s="12">
        <v>1</v>
      </c>
      <c r="K285" s="12">
        <v>4</v>
      </c>
      <c r="L285" s="12">
        <v>0</v>
      </c>
      <c r="M285" s="12">
        <v>1</v>
      </c>
      <c r="N285" s="12">
        <v>1</v>
      </c>
      <c r="O285" s="12">
        <v>0</v>
      </c>
      <c r="P285" s="12">
        <v>2</v>
      </c>
      <c r="Q285" s="12">
        <v>4</v>
      </c>
      <c r="R285" s="12">
        <v>0</v>
      </c>
      <c r="S285" s="106"/>
      <c r="T285" s="87"/>
      <c r="U285" s="10">
        <v>30368</v>
      </c>
      <c r="V285" s="41">
        <v>32150.3</v>
      </c>
      <c r="W285" s="41">
        <v>0</v>
      </c>
      <c r="X285" s="41">
        <v>0</v>
      </c>
      <c r="Y285" s="41">
        <v>0</v>
      </c>
      <c r="Z285" s="41">
        <v>0</v>
      </c>
      <c r="AA285" s="41">
        <v>0</v>
      </c>
      <c r="AB285" s="10">
        <f t="shared" si="45"/>
        <v>62518.3</v>
      </c>
      <c r="AC285" s="66">
        <v>2022</v>
      </c>
    </row>
    <row r="286" spans="1:31" ht="18.75" customHeight="1" x14ac:dyDescent="0.25">
      <c r="A286" s="28"/>
      <c r="B286" s="24">
        <v>0</v>
      </c>
      <c r="C286" s="12">
        <v>1</v>
      </c>
      <c r="D286" s="12">
        <v>1</v>
      </c>
      <c r="E286" s="12">
        <v>0</v>
      </c>
      <c r="F286" s="12">
        <v>7</v>
      </c>
      <c r="G286" s="12">
        <v>0</v>
      </c>
      <c r="H286" s="12">
        <v>9</v>
      </c>
      <c r="I286" s="12">
        <v>0</v>
      </c>
      <c r="J286" s="12">
        <v>1</v>
      </c>
      <c r="K286" s="12">
        <v>4</v>
      </c>
      <c r="L286" s="12">
        <v>0</v>
      </c>
      <c r="M286" s="12">
        <v>1</v>
      </c>
      <c r="N286" s="12">
        <v>9</v>
      </c>
      <c r="O286" s="12">
        <v>9</v>
      </c>
      <c r="P286" s="12">
        <v>9</v>
      </c>
      <c r="Q286" s="12">
        <v>9</v>
      </c>
      <c r="R286" s="12">
        <v>9</v>
      </c>
      <c r="S286" s="106"/>
      <c r="T286" s="87"/>
      <c r="U286" s="10">
        <v>0</v>
      </c>
      <c r="V286" s="41">
        <v>0</v>
      </c>
      <c r="W286" s="10">
        <v>41383.1</v>
      </c>
      <c r="X286" s="10">
        <v>55339.8</v>
      </c>
      <c r="Y286" s="10">
        <v>67680.899999999994</v>
      </c>
      <c r="Z286" s="10">
        <v>67680.899999999994</v>
      </c>
      <c r="AA286" s="10">
        <v>67680.899999999994</v>
      </c>
      <c r="AB286" s="10">
        <f t="shared" si="45"/>
        <v>299765.59999999998</v>
      </c>
      <c r="AC286" s="66">
        <v>2027</v>
      </c>
    </row>
    <row r="287" spans="1:31" ht="18.75" customHeight="1" x14ac:dyDescent="0.25">
      <c r="A287" s="28"/>
      <c r="B287" s="24">
        <v>0</v>
      </c>
      <c r="C287" s="12">
        <v>1</v>
      </c>
      <c r="D287" s="12">
        <v>1</v>
      </c>
      <c r="E287" s="12">
        <v>0</v>
      </c>
      <c r="F287" s="12">
        <v>7</v>
      </c>
      <c r="G287" s="12">
        <v>0</v>
      </c>
      <c r="H287" s="12">
        <v>9</v>
      </c>
      <c r="I287" s="12">
        <v>0</v>
      </c>
      <c r="J287" s="12">
        <v>1</v>
      </c>
      <c r="K287" s="12">
        <v>4</v>
      </c>
      <c r="L287" s="12">
        <v>0</v>
      </c>
      <c r="M287" s="12">
        <v>1</v>
      </c>
      <c r="N287" s="12" t="s">
        <v>37</v>
      </c>
      <c r="O287" s="12">
        <v>0</v>
      </c>
      <c r="P287" s="12">
        <v>2</v>
      </c>
      <c r="Q287" s="12">
        <v>4</v>
      </c>
      <c r="R287" s="12">
        <v>0</v>
      </c>
      <c r="S287" s="106"/>
      <c r="T287" s="87"/>
      <c r="U287" s="10">
        <v>0</v>
      </c>
      <c r="V287" s="41">
        <v>0</v>
      </c>
      <c r="W287" s="10">
        <v>6960.2</v>
      </c>
      <c r="X287" s="10">
        <v>7591.1</v>
      </c>
      <c r="Y287" s="10">
        <v>7591.1</v>
      </c>
      <c r="Z287" s="10">
        <v>7591.1</v>
      </c>
      <c r="AA287" s="10">
        <v>7591.1</v>
      </c>
      <c r="AB287" s="10">
        <f t="shared" si="45"/>
        <v>37324.6</v>
      </c>
      <c r="AC287" s="66">
        <v>2027</v>
      </c>
    </row>
    <row r="288" spans="1:31" ht="18.75" customHeight="1" x14ac:dyDescent="0.25">
      <c r="A288" s="28"/>
      <c r="B288" s="24">
        <v>0</v>
      </c>
      <c r="C288" s="12">
        <v>1</v>
      </c>
      <c r="D288" s="12">
        <v>1</v>
      </c>
      <c r="E288" s="12">
        <v>0</v>
      </c>
      <c r="F288" s="12">
        <v>7</v>
      </c>
      <c r="G288" s="12">
        <v>0</v>
      </c>
      <c r="H288" s="12">
        <v>9</v>
      </c>
      <c r="I288" s="12">
        <v>0</v>
      </c>
      <c r="J288" s="12">
        <v>1</v>
      </c>
      <c r="K288" s="12">
        <v>4</v>
      </c>
      <c r="L288" s="12">
        <v>0</v>
      </c>
      <c r="M288" s="12">
        <v>1</v>
      </c>
      <c r="N288" s="12">
        <v>1</v>
      </c>
      <c r="O288" s="12">
        <v>0</v>
      </c>
      <c r="P288" s="12">
        <v>2</v>
      </c>
      <c r="Q288" s="12">
        <v>4</v>
      </c>
      <c r="R288" s="12">
        <v>0</v>
      </c>
      <c r="S288" s="106"/>
      <c r="T288" s="87"/>
      <c r="U288" s="10">
        <v>0</v>
      </c>
      <c r="V288" s="41">
        <v>0</v>
      </c>
      <c r="W288" s="41">
        <v>35598</v>
      </c>
      <c r="X288" s="41">
        <v>36984.699999999997</v>
      </c>
      <c r="Y288" s="41">
        <v>35899.699999999997</v>
      </c>
      <c r="Z288" s="41">
        <v>35899.699999999997</v>
      </c>
      <c r="AA288" s="41">
        <v>35899.699999999997</v>
      </c>
      <c r="AB288" s="10">
        <f t="shared" si="45"/>
        <v>180281.8</v>
      </c>
      <c r="AC288" s="66">
        <v>2027</v>
      </c>
    </row>
    <row r="289" spans="1:30" ht="24" customHeight="1" x14ac:dyDescent="0.25">
      <c r="A289" s="28"/>
      <c r="B289" s="24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65" t="s">
        <v>90</v>
      </c>
      <c r="T289" s="66" t="s">
        <v>27</v>
      </c>
      <c r="U289" s="18">
        <v>8</v>
      </c>
      <c r="V289" s="18">
        <v>8</v>
      </c>
      <c r="W289" s="18">
        <v>9</v>
      </c>
      <c r="X289" s="18">
        <v>9</v>
      </c>
      <c r="Y289" s="18">
        <v>9</v>
      </c>
      <c r="Z289" s="18">
        <v>9</v>
      </c>
      <c r="AA289" s="18">
        <v>9</v>
      </c>
      <c r="AB289" s="18">
        <v>9</v>
      </c>
      <c r="AC289" s="66">
        <v>2027</v>
      </c>
    </row>
    <row r="290" spans="1:30" ht="57.75" customHeight="1" x14ac:dyDescent="0.25">
      <c r="A290" s="28"/>
      <c r="B290" s="24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65" t="s">
        <v>91</v>
      </c>
      <c r="T290" s="66" t="s">
        <v>24</v>
      </c>
      <c r="U290" s="18">
        <v>3988</v>
      </c>
      <c r="V290" s="42">
        <v>6034</v>
      </c>
      <c r="W290" s="42">
        <v>6004</v>
      </c>
      <c r="X290" s="42">
        <v>5396</v>
      </c>
      <c r="Y290" s="42">
        <v>5396</v>
      </c>
      <c r="Z290" s="42">
        <v>5396</v>
      </c>
      <c r="AA290" s="42">
        <v>5396</v>
      </c>
      <c r="AB290" s="18">
        <f>SUM(U290:AA290)</f>
        <v>37610</v>
      </c>
      <c r="AC290" s="66">
        <v>2027</v>
      </c>
    </row>
    <row r="291" spans="1:30" ht="30" customHeight="1" x14ac:dyDescent="0.25">
      <c r="A291" s="28"/>
      <c r="B291" s="24">
        <v>0</v>
      </c>
      <c r="C291" s="12">
        <v>1</v>
      </c>
      <c r="D291" s="12">
        <v>1</v>
      </c>
      <c r="E291" s="12">
        <v>0</v>
      </c>
      <c r="F291" s="12">
        <v>7</v>
      </c>
      <c r="G291" s="12">
        <v>0</v>
      </c>
      <c r="H291" s="12">
        <v>7</v>
      </c>
      <c r="I291" s="12">
        <v>0</v>
      </c>
      <c r="J291" s="12">
        <v>1</v>
      </c>
      <c r="K291" s="12">
        <v>4</v>
      </c>
      <c r="L291" s="12">
        <v>0</v>
      </c>
      <c r="M291" s="12">
        <v>1</v>
      </c>
      <c r="N291" s="12">
        <v>9</v>
      </c>
      <c r="O291" s="12">
        <v>9</v>
      </c>
      <c r="P291" s="12">
        <v>9</v>
      </c>
      <c r="Q291" s="12">
        <v>9</v>
      </c>
      <c r="R291" s="12">
        <v>9</v>
      </c>
      <c r="S291" s="111" t="s">
        <v>92</v>
      </c>
      <c r="T291" s="87" t="s">
        <v>12</v>
      </c>
      <c r="U291" s="10">
        <v>815.6</v>
      </c>
      <c r="V291" s="10">
        <v>877.8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f>U291+V291+W291+X291+Y291+Z291+AA291</f>
        <v>1693.4</v>
      </c>
      <c r="AC291" s="66">
        <v>2022</v>
      </c>
    </row>
    <row r="292" spans="1:30" ht="18.75" customHeight="1" x14ac:dyDescent="0.25">
      <c r="A292" s="28"/>
      <c r="B292" s="24">
        <v>0</v>
      </c>
      <c r="C292" s="12">
        <v>1</v>
      </c>
      <c r="D292" s="12">
        <v>1</v>
      </c>
      <c r="E292" s="12">
        <v>0</v>
      </c>
      <c r="F292" s="12">
        <v>7</v>
      </c>
      <c r="G292" s="12">
        <v>0</v>
      </c>
      <c r="H292" s="12">
        <v>7</v>
      </c>
      <c r="I292" s="12">
        <v>0</v>
      </c>
      <c r="J292" s="12">
        <v>1</v>
      </c>
      <c r="K292" s="12">
        <v>4</v>
      </c>
      <c r="L292" s="12">
        <v>0</v>
      </c>
      <c r="M292" s="12">
        <v>1</v>
      </c>
      <c r="N292" s="12">
        <v>1</v>
      </c>
      <c r="O292" s="12">
        <v>0</v>
      </c>
      <c r="P292" s="12">
        <v>2</v>
      </c>
      <c r="Q292" s="12">
        <v>4</v>
      </c>
      <c r="R292" s="12">
        <v>0</v>
      </c>
      <c r="S292" s="111"/>
      <c r="T292" s="87"/>
      <c r="U292" s="10">
        <v>6621</v>
      </c>
      <c r="V292" s="10">
        <v>6092.6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f t="shared" ref="AB292:AB294" si="46">U292+V292+W292+X292+Y292+Z292+AA292</f>
        <v>12713.6</v>
      </c>
      <c r="AC292" s="66">
        <v>2022</v>
      </c>
    </row>
    <row r="293" spans="1:30" ht="18.75" customHeight="1" x14ac:dyDescent="0.25">
      <c r="A293" s="28"/>
      <c r="B293" s="24">
        <v>0</v>
      </c>
      <c r="C293" s="12">
        <v>1</v>
      </c>
      <c r="D293" s="12">
        <v>1</v>
      </c>
      <c r="E293" s="12">
        <v>0</v>
      </c>
      <c r="F293" s="12">
        <v>7</v>
      </c>
      <c r="G293" s="12">
        <v>0</v>
      </c>
      <c r="H293" s="12">
        <v>9</v>
      </c>
      <c r="I293" s="12">
        <v>0</v>
      </c>
      <c r="J293" s="12">
        <v>1</v>
      </c>
      <c r="K293" s="12">
        <v>4</v>
      </c>
      <c r="L293" s="12">
        <v>0</v>
      </c>
      <c r="M293" s="12">
        <v>1</v>
      </c>
      <c r="N293" s="12">
        <v>9</v>
      </c>
      <c r="O293" s="12">
        <v>9</v>
      </c>
      <c r="P293" s="12">
        <v>9</v>
      </c>
      <c r="Q293" s="12">
        <v>9</v>
      </c>
      <c r="R293" s="12">
        <v>9</v>
      </c>
      <c r="S293" s="111"/>
      <c r="T293" s="87"/>
      <c r="U293" s="10">
        <v>0</v>
      </c>
      <c r="V293" s="10">
        <v>0</v>
      </c>
      <c r="W293" s="10">
        <v>966.4</v>
      </c>
      <c r="X293" s="10">
        <v>800.4</v>
      </c>
      <c r="Y293" s="10">
        <v>1531.1</v>
      </c>
      <c r="Z293" s="10">
        <v>1531.1</v>
      </c>
      <c r="AA293" s="10">
        <v>1531.1</v>
      </c>
      <c r="AB293" s="10">
        <f t="shared" si="46"/>
        <v>6360.1</v>
      </c>
      <c r="AC293" s="66">
        <v>2027</v>
      </c>
    </row>
    <row r="294" spans="1:30" ht="18.75" customHeight="1" x14ac:dyDescent="0.25">
      <c r="A294" s="28"/>
      <c r="B294" s="24">
        <v>0</v>
      </c>
      <c r="C294" s="12">
        <v>1</v>
      </c>
      <c r="D294" s="12">
        <v>1</v>
      </c>
      <c r="E294" s="12">
        <v>0</v>
      </c>
      <c r="F294" s="12">
        <v>7</v>
      </c>
      <c r="G294" s="12">
        <v>0</v>
      </c>
      <c r="H294" s="12">
        <v>9</v>
      </c>
      <c r="I294" s="12">
        <v>0</v>
      </c>
      <c r="J294" s="12">
        <v>1</v>
      </c>
      <c r="K294" s="12">
        <v>4</v>
      </c>
      <c r="L294" s="12">
        <v>0</v>
      </c>
      <c r="M294" s="12">
        <v>1</v>
      </c>
      <c r="N294" s="12">
        <v>1</v>
      </c>
      <c r="O294" s="12">
        <v>0</v>
      </c>
      <c r="P294" s="12">
        <v>2</v>
      </c>
      <c r="Q294" s="12">
        <v>4</v>
      </c>
      <c r="R294" s="12">
        <v>0</v>
      </c>
      <c r="S294" s="111"/>
      <c r="T294" s="87"/>
      <c r="U294" s="10">
        <v>0</v>
      </c>
      <c r="V294" s="10">
        <v>0</v>
      </c>
      <c r="W294" s="10">
        <v>6137.6</v>
      </c>
      <c r="X294" s="10">
        <v>5625.7</v>
      </c>
      <c r="Y294" s="10">
        <v>6645.7</v>
      </c>
      <c r="Z294" s="10">
        <v>6645.7</v>
      </c>
      <c r="AA294" s="10">
        <v>6645.7</v>
      </c>
      <c r="AB294" s="10">
        <f t="shared" si="46"/>
        <v>31700.400000000001</v>
      </c>
      <c r="AC294" s="66">
        <v>2027</v>
      </c>
    </row>
    <row r="295" spans="1:30" ht="24.75" customHeight="1" x14ac:dyDescent="0.25">
      <c r="A295" s="28"/>
      <c r="B295" s="24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65" t="s">
        <v>90</v>
      </c>
      <c r="T295" s="66" t="s">
        <v>27</v>
      </c>
      <c r="U295" s="69">
        <v>52</v>
      </c>
      <c r="V295" s="69">
        <v>52</v>
      </c>
      <c r="W295" s="69">
        <v>51</v>
      </c>
      <c r="X295" s="66">
        <v>54</v>
      </c>
      <c r="Y295" s="66">
        <v>54</v>
      </c>
      <c r="Z295" s="66">
        <v>54</v>
      </c>
      <c r="AA295" s="66">
        <v>54</v>
      </c>
      <c r="AB295" s="66">
        <v>54</v>
      </c>
      <c r="AC295" s="66">
        <v>2027</v>
      </c>
    </row>
    <row r="296" spans="1:30" ht="41.25" customHeight="1" x14ac:dyDescent="0.4">
      <c r="A296" s="28"/>
      <c r="B296" s="24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65" t="s">
        <v>93</v>
      </c>
      <c r="T296" s="66" t="s">
        <v>24</v>
      </c>
      <c r="U296" s="18">
        <v>4352</v>
      </c>
      <c r="V296" s="18">
        <v>4608</v>
      </c>
      <c r="W296" s="18">
        <v>4351</v>
      </c>
      <c r="X296" s="18">
        <v>4880</v>
      </c>
      <c r="Y296" s="18">
        <v>5065</v>
      </c>
      <c r="Z296" s="18">
        <v>5065</v>
      </c>
      <c r="AA296" s="18">
        <v>5065</v>
      </c>
      <c r="AB296" s="18">
        <f>SUM(U296:AA296)</f>
        <v>33386</v>
      </c>
      <c r="AC296" s="66">
        <v>2027</v>
      </c>
      <c r="AD296" s="57"/>
    </row>
    <row r="297" spans="1:30" ht="23.25" customHeight="1" x14ac:dyDescent="0.25">
      <c r="A297" s="28"/>
      <c r="B297" s="24">
        <v>0</v>
      </c>
      <c r="C297" s="12">
        <v>1</v>
      </c>
      <c r="D297" s="12">
        <v>1</v>
      </c>
      <c r="E297" s="12">
        <v>0</v>
      </c>
      <c r="F297" s="12">
        <v>7</v>
      </c>
      <c r="G297" s="12">
        <v>0</v>
      </c>
      <c r="H297" s="12">
        <v>7</v>
      </c>
      <c r="I297" s="12">
        <v>0</v>
      </c>
      <c r="J297" s="12">
        <v>1</v>
      </c>
      <c r="K297" s="12">
        <v>4</v>
      </c>
      <c r="L297" s="12">
        <v>0</v>
      </c>
      <c r="M297" s="12">
        <v>1</v>
      </c>
      <c r="N297" s="12">
        <v>9</v>
      </c>
      <c r="O297" s="12">
        <v>9</v>
      </c>
      <c r="P297" s="12">
        <v>9</v>
      </c>
      <c r="Q297" s="12">
        <v>9</v>
      </c>
      <c r="R297" s="12">
        <v>9</v>
      </c>
      <c r="S297" s="106" t="s">
        <v>94</v>
      </c>
      <c r="T297" s="87" t="s">
        <v>12</v>
      </c>
      <c r="U297" s="10">
        <v>1056.8</v>
      </c>
      <c r="V297" s="10">
        <v>622.5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f>U297+V297+W297+X297+Y297+Z297+AA297</f>
        <v>1679.3</v>
      </c>
      <c r="AC297" s="66">
        <v>2022</v>
      </c>
    </row>
    <row r="298" spans="1:30" ht="24.75" customHeight="1" x14ac:dyDescent="0.25">
      <c r="A298" s="28"/>
      <c r="B298" s="24">
        <v>0</v>
      </c>
      <c r="C298" s="12">
        <v>1</v>
      </c>
      <c r="D298" s="12">
        <v>1</v>
      </c>
      <c r="E298" s="12">
        <v>0</v>
      </c>
      <c r="F298" s="12">
        <v>7</v>
      </c>
      <c r="G298" s="12">
        <v>0</v>
      </c>
      <c r="H298" s="12">
        <v>9</v>
      </c>
      <c r="I298" s="12">
        <v>0</v>
      </c>
      <c r="J298" s="12">
        <v>1</v>
      </c>
      <c r="K298" s="12">
        <v>4</v>
      </c>
      <c r="L298" s="12">
        <v>0</v>
      </c>
      <c r="M298" s="12">
        <v>1</v>
      </c>
      <c r="N298" s="12">
        <v>9</v>
      </c>
      <c r="O298" s="12">
        <v>9</v>
      </c>
      <c r="P298" s="12">
        <v>9</v>
      </c>
      <c r="Q298" s="12">
        <v>9</v>
      </c>
      <c r="R298" s="12">
        <v>9</v>
      </c>
      <c r="S298" s="106"/>
      <c r="T298" s="87"/>
      <c r="U298" s="10">
        <v>0</v>
      </c>
      <c r="V298" s="10">
        <v>0</v>
      </c>
      <c r="W298" s="10">
        <v>4012.7</v>
      </c>
      <c r="X298" s="10">
        <v>0</v>
      </c>
      <c r="Y298" s="10">
        <v>0</v>
      </c>
      <c r="Z298" s="10">
        <v>0</v>
      </c>
      <c r="AA298" s="10">
        <v>0</v>
      </c>
      <c r="AB298" s="10">
        <f t="shared" ref="AB298:AB299" si="47">U298+V298+W298+X298+Y298+Z298+AA298</f>
        <v>4012.7</v>
      </c>
      <c r="AC298" s="66">
        <v>2023</v>
      </c>
    </row>
    <row r="299" spans="1:30" ht="21.75" customHeight="1" x14ac:dyDescent="0.25">
      <c r="A299" s="28"/>
      <c r="B299" s="24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65" t="s">
        <v>95</v>
      </c>
      <c r="T299" s="66" t="s">
        <v>24</v>
      </c>
      <c r="U299" s="18">
        <v>0</v>
      </c>
      <c r="V299" s="18">
        <v>0</v>
      </c>
      <c r="W299" s="18">
        <v>211</v>
      </c>
      <c r="X299" s="18">
        <v>0</v>
      </c>
      <c r="Y299" s="18">
        <v>0</v>
      </c>
      <c r="Z299" s="18">
        <v>0</v>
      </c>
      <c r="AA299" s="18">
        <v>0</v>
      </c>
      <c r="AB299" s="18">
        <f t="shared" si="47"/>
        <v>211</v>
      </c>
      <c r="AC299" s="66">
        <v>2023</v>
      </c>
    </row>
    <row r="300" spans="1:30" ht="23.25" customHeight="1" x14ac:dyDescent="0.25">
      <c r="A300" s="28"/>
      <c r="B300" s="24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65" t="s">
        <v>165</v>
      </c>
      <c r="T300" s="66" t="s">
        <v>27</v>
      </c>
      <c r="U300" s="18">
        <v>1</v>
      </c>
      <c r="V300" s="35">
        <v>1</v>
      </c>
      <c r="W300" s="35">
        <v>1</v>
      </c>
      <c r="X300" s="35">
        <v>0</v>
      </c>
      <c r="Y300" s="35">
        <v>0</v>
      </c>
      <c r="Z300" s="35">
        <v>0</v>
      </c>
      <c r="AA300" s="35">
        <v>0</v>
      </c>
      <c r="AB300" s="35">
        <v>1</v>
      </c>
      <c r="AC300" s="69">
        <v>2023</v>
      </c>
    </row>
    <row r="301" spans="1:30" ht="24" customHeight="1" x14ac:dyDescent="0.25">
      <c r="A301" s="28"/>
      <c r="B301" s="24">
        <v>0</v>
      </c>
      <c r="C301" s="12">
        <v>1</v>
      </c>
      <c r="D301" s="12">
        <v>1</v>
      </c>
      <c r="E301" s="12">
        <v>0</v>
      </c>
      <c r="F301" s="12">
        <v>7</v>
      </c>
      <c r="G301" s="12">
        <v>0</v>
      </c>
      <c r="H301" s="12">
        <v>7</v>
      </c>
      <c r="I301" s="12">
        <v>0</v>
      </c>
      <c r="J301" s="12">
        <v>1</v>
      </c>
      <c r="K301" s="12">
        <v>4</v>
      </c>
      <c r="L301" s="12">
        <v>0</v>
      </c>
      <c r="M301" s="12">
        <v>1</v>
      </c>
      <c r="N301" s="12">
        <v>1</v>
      </c>
      <c r="O301" s="12">
        <v>0</v>
      </c>
      <c r="P301" s="12">
        <v>2</v>
      </c>
      <c r="Q301" s="12">
        <v>4</v>
      </c>
      <c r="R301" s="12">
        <v>0</v>
      </c>
      <c r="S301" s="78" t="s">
        <v>96</v>
      </c>
      <c r="T301" s="83" t="s">
        <v>12</v>
      </c>
      <c r="U301" s="10">
        <v>172.6</v>
      </c>
      <c r="V301" s="10">
        <v>247.6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f>U301+V301+W301+X301+Y301+Z301+AA301</f>
        <v>420.2</v>
      </c>
      <c r="AC301" s="66">
        <v>2022</v>
      </c>
    </row>
    <row r="302" spans="1:30" ht="24" customHeight="1" x14ac:dyDescent="0.25">
      <c r="A302" s="28"/>
      <c r="B302" s="24">
        <v>0</v>
      </c>
      <c r="C302" s="12">
        <v>1</v>
      </c>
      <c r="D302" s="12">
        <v>1</v>
      </c>
      <c r="E302" s="12">
        <v>0</v>
      </c>
      <c r="F302" s="12">
        <v>7</v>
      </c>
      <c r="G302" s="12">
        <v>0</v>
      </c>
      <c r="H302" s="12">
        <v>7</v>
      </c>
      <c r="I302" s="12">
        <v>0</v>
      </c>
      <c r="J302" s="12">
        <v>1</v>
      </c>
      <c r="K302" s="12">
        <v>4</v>
      </c>
      <c r="L302" s="12">
        <v>0</v>
      </c>
      <c r="M302" s="12">
        <v>1</v>
      </c>
      <c r="N302" s="12">
        <v>9</v>
      </c>
      <c r="O302" s="12">
        <v>9</v>
      </c>
      <c r="P302" s="12">
        <v>9</v>
      </c>
      <c r="Q302" s="12">
        <v>9</v>
      </c>
      <c r="R302" s="12">
        <v>9</v>
      </c>
      <c r="S302" s="79"/>
      <c r="T302" s="85"/>
      <c r="U302" s="10">
        <v>0</v>
      </c>
      <c r="V302" s="10">
        <v>355.5</v>
      </c>
      <c r="W302" s="19">
        <v>50.1</v>
      </c>
      <c r="X302" s="10">
        <v>0</v>
      </c>
      <c r="Y302" s="10">
        <v>0</v>
      </c>
      <c r="Z302" s="10">
        <v>0</v>
      </c>
      <c r="AA302" s="10">
        <v>0</v>
      </c>
      <c r="AB302" s="10">
        <f t="shared" ref="AB302:AB303" si="48">U302+V302+W302+X302+Y302+Z302+AA302</f>
        <v>405.6</v>
      </c>
      <c r="AC302" s="66">
        <v>2023</v>
      </c>
    </row>
    <row r="303" spans="1:30" ht="24" customHeight="1" x14ac:dyDescent="0.25">
      <c r="A303" s="28"/>
      <c r="B303" s="24">
        <v>0</v>
      </c>
      <c r="C303" s="12">
        <v>1</v>
      </c>
      <c r="D303" s="12">
        <v>1</v>
      </c>
      <c r="E303" s="12">
        <v>0</v>
      </c>
      <c r="F303" s="12">
        <v>7</v>
      </c>
      <c r="G303" s="12">
        <v>0</v>
      </c>
      <c r="H303" s="12">
        <v>9</v>
      </c>
      <c r="I303" s="12">
        <v>0</v>
      </c>
      <c r="J303" s="12">
        <v>1</v>
      </c>
      <c r="K303" s="12">
        <v>4</v>
      </c>
      <c r="L303" s="12">
        <v>0</v>
      </c>
      <c r="M303" s="12">
        <v>1</v>
      </c>
      <c r="N303" s="12">
        <v>1</v>
      </c>
      <c r="O303" s="12">
        <v>0</v>
      </c>
      <c r="P303" s="12">
        <v>2</v>
      </c>
      <c r="Q303" s="12">
        <v>4</v>
      </c>
      <c r="R303" s="12">
        <v>0</v>
      </c>
      <c r="S303" s="79"/>
      <c r="T303" s="85"/>
      <c r="U303" s="10">
        <v>0</v>
      </c>
      <c r="V303" s="10">
        <v>0</v>
      </c>
      <c r="W303" s="10">
        <v>141.6</v>
      </c>
      <c r="X303" s="10">
        <v>167</v>
      </c>
      <c r="Y303" s="10">
        <v>220.3</v>
      </c>
      <c r="Z303" s="10">
        <v>220.3</v>
      </c>
      <c r="AA303" s="10">
        <v>220.3</v>
      </c>
      <c r="AB303" s="10">
        <f t="shared" si="48"/>
        <v>969.5</v>
      </c>
      <c r="AC303" s="66">
        <v>2027</v>
      </c>
    </row>
    <row r="304" spans="1:30" ht="24" customHeight="1" x14ac:dyDescent="0.25">
      <c r="A304" s="28"/>
      <c r="B304" s="24">
        <v>0</v>
      </c>
      <c r="C304" s="12">
        <v>1</v>
      </c>
      <c r="D304" s="12">
        <v>1</v>
      </c>
      <c r="E304" s="12">
        <v>0</v>
      </c>
      <c r="F304" s="12">
        <v>7</v>
      </c>
      <c r="G304" s="12">
        <v>0</v>
      </c>
      <c r="H304" s="12">
        <v>9</v>
      </c>
      <c r="I304" s="12">
        <v>0</v>
      </c>
      <c r="J304" s="12">
        <v>1</v>
      </c>
      <c r="K304" s="12">
        <v>4</v>
      </c>
      <c r="L304" s="12">
        <v>0</v>
      </c>
      <c r="M304" s="12">
        <v>1</v>
      </c>
      <c r="N304" s="12">
        <v>9</v>
      </c>
      <c r="O304" s="12">
        <v>9</v>
      </c>
      <c r="P304" s="12">
        <v>9</v>
      </c>
      <c r="Q304" s="12">
        <v>9</v>
      </c>
      <c r="R304" s="12">
        <v>9</v>
      </c>
      <c r="S304" s="80"/>
      <c r="T304" s="84"/>
      <c r="U304" s="10">
        <v>0</v>
      </c>
      <c r="V304" s="10">
        <v>0</v>
      </c>
      <c r="W304" s="10">
        <v>0</v>
      </c>
      <c r="X304" s="10">
        <v>0</v>
      </c>
      <c r="Y304" s="10">
        <v>216.8</v>
      </c>
      <c r="Z304" s="10">
        <v>216.8</v>
      </c>
      <c r="AA304" s="10">
        <v>216.8</v>
      </c>
      <c r="AB304" s="10">
        <f>U304+V304+W304+X304+Y304+Z304+AA304</f>
        <v>650.40000000000009</v>
      </c>
      <c r="AC304" s="66">
        <v>2027</v>
      </c>
    </row>
    <row r="305" spans="1:30" ht="26.25" customHeight="1" x14ac:dyDescent="0.25">
      <c r="A305" s="28"/>
      <c r="B305" s="24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65" t="s">
        <v>97</v>
      </c>
      <c r="T305" s="66" t="s">
        <v>27</v>
      </c>
      <c r="U305" s="18">
        <v>3</v>
      </c>
      <c r="V305" s="18">
        <v>4</v>
      </c>
      <c r="W305" s="18">
        <v>4</v>
      </c>
      <c r="X305" s="18">
        <v>5</v>
      </c>
      <c r="Y305" s="18">
        <v>5</v>
      </c>
      <c r="Z305" s="18">
        <v>5</v>
      </c>
      <c r="AA305" s="18">
        <v>5</v>
      </c>
      <c r="AB305" s="18">
        <v>5</v>
      </c>
      <c r="AC305" s="66">
        <v>2027</v>
      </c>
    </row>
    <row r="306" spans="1:30" ht="30.75" customHeight="1" x14ac:dyDescent="0.25">
      <c r="A306" s="28"/>
      <c r="B306" s="24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65" t="s">
        <v>98</v>
      </c>
      <c r="T306" s="66" t="s">
        <v>24</v>
      </c>
      <c r="U306" s="18">
        <v>253</v>
      </c>
      <c r="V306" s="18">
        <v>428</v>
      </c>
      <c r="W306" s="35">
        <v>261</v>
      </c>
      <c r="X306" s="18">
        <v>290</v>
      </c>
      <c r="Y306" s="18">
        <v>290</v>
      </c>
      <c r="Z306" s="18">
        <v>290</v>
      </c>
      <c r="AA306" s="18">
        <v>290</v>
      </c>
      <c r="AB306" s="18">
        <f>SUM(U306:AA306)</f>
        <v>2102</v>
      </c>
      <c r="AC306" s="66">
        <v>2027</v>
      </c>
    </row>
    <row r="307" spans="1:30" ht="24.75" customHeight="1" x14ac:dyDescent="0.25">
      <c r="A307" s="28"/>
      <c r="B307" s="24">
        <v>0</v>
      </c>
      <c r="C307" s="12">
        <v>1</v>
      </c>
      <c r="D307" s="12">
        <v>1</v>
      </c>
      <c r="E307" s="12">
        <v>0</v>
      </c>
      <c r="F307" s="12">
        <v>7</v>
      </c>
      <c r="G307" s="12">
        <v>0</v>
      </c>
      <c r="H307" s="12">
        <v>7</v>
      </c>
      <c r="I307" s="12">
        <v>0</v>
      </c>
      <c r="J307" s="12">
        <v>1</v>
      </c>
      <c r="K307" s="12">
        <v>4</v>
      </c>
      <c r="L307" s="12">
        <v>0</v>
      </c>
      <c r="M307" s="12">
        <v>1</v>
      </c>
      <c r="N307" s="12">
        <v>9</v>
      </c>
      <c r="O307" s="12">
        <v>9</v>
      </c>
      <c r="P307" s="12">
        <v>9</v>
      </c>
      <c r="Q307" s="12">
        <v>9</v>
      </c>
      <c r="R307" s="12">
        <v>9</v>
      </c>
      <c r="S307" s="88" t="s">
        <v>99</v>
      </c>
      <c r="T307" s="87" t="s">
        <v>12</v>
      </c>
      <c r="U307" s="10">
        <v>4945</v>
      </c>
      <c r="V307" s="41">
        <v>5488</v>
      </c>
      <c r="W307" s="41">
        <v>0</v>
      </c>
      <c r="X307" s="41">
        <v>0</v>
      </c>
      <c r="Y307" s="41">
        <v>0</v>
      </c>
      <c r="Z307" s="41">
        <v>0</v>
      </c>
      <c r="AA307" s="41">
        <v>0</v>
      </c>
      <c r="AB307" s="10">
        <f>U307+V307+W307+X307+Y307+Z307+AA307</f>
        <v>10433</v>
      </c>
      <c r="AC307" s="66">
        <v>2022</v>
      </c>
    </row>
    <row r="308" spans="1:30" ht="24.75" customHeight="1" x14ac:dyDescent="0.25">
      <c r="A308" s="28"/>
      <c r="B308" s="24">
        <v>0</v>
      </c>
      <c r="C308" s="12">
        <v>1</v>
      </c>
      <c r="D308" s="12">
        <v>1</v>
      </c>
      <c r="E308" s="12">
        <v>0</v>
      </c>
      <c r="F308" s="12">
        <v>7</v>
      </c>
      <c r="G308" s="12">
        <v>0</v>
      </c>
      <c r="H308" s="12">
        <v>9</v>
      </c>
      <c r="I308" s="12">
        <v>0</v>
      </c>
      <c r="J308" s="12">
        <v>1</v>
      </c>
      <c r="K308" s="12">
        <v>4</v>
      </c>
      <c r="L308" s="12">
        <v>0</v>
      </c>
      <c r="M308" s="12">
        <v>1</v>
      </c>
      <c r="N308" s="12">
        <v>9</v>
      </c>
      <c r="O308" s="12">
        <v>9</v>
      </c>
      <c r="P308" s="12">
        <v>9</v>
      </c>
      <c r="Q308" s="12">
        <v>9</v>
      </c>
      <c r="R308" s="12">
        <v>9</v>
      </c>
      <c r="S308" s="88"/>
      <c r="T308" s="87"/>
      <c r="U308" s="10">
        <v>0</v>
      </c>
      <c r="V308" s="41">
        <v>0</v>
      </c>
      <c r="W308" s="41">
        <v>12103.3</v>
      </c>
      <c r="X308" s="19">
        <v>19745.8</v>
      </c>
      <c r="Y308" s="41">
        <v>22449.1</v>
      </c>
      <c r="Z308" s="41">
        <v>22449.1</v>
      </c>
      <c r="AA308" s="41">
        <v>22449.1</v>
      </c>
      <c r="AB308" s="10">
        <f>U308+V308+W308+X308+Y308+Z308+AA308</f>
        <v>99196.4</v>
      </c>
      <c r="AC308" s="66">
        <v>2027</v>
      </c>
    </row>
    <row r="309" spans="1:30" ht="39.75" customHeight="1" x14ac:dyDescent="0.25">
      <c r="A309" s="28"/>
      <c r="B309" s="24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65" t="s">
        <v>100</v>
      </c>
      <c r="T309" s="66" t="s">
        <v>24</v>
      </c>
      <c r="U309" s="18">
        <v>1300</v>
      </c>
      <c r="V309" s="18">
        <v>1300</v>
      </c>
      <c r="W309" s="18">
        <v>1950</v>
      </c>
      <c r="X309" s="18">
        <v>2650</v>
      </c>
      <c r="Y309" s="18">
        <v>2295</v>
      </c>
      <c r="Z309" s="18">
        <v>2295</v>
      </c>
      <c r="AA309" s="18">
        <v>2295</v>
      </c>
      <c r="AB309" s="18">
        <f>SUM(U309:AA309)</f>
        <v>14085</v>
      </c>
      <c r="AC309" s="66">
        <v>2027</v>
      </c>
    </row>
    <row r="310" spans="1:30" ht="98.25" customHeight="1" x14ac:dyDescent="0.25">
      <c r="A310" s="28"/>
      <c r="B310" s="24">
        <v>0</v>
      </c>
      <c r="C310" s="12">
        <v>1</v>
      </c>
      <c r="D310" s="12">
        <v>1</v>
      </c>
      <c r="E310" s="12">
        <v>0</v>
      </c>
      <c r="F310" s="12">
        <v>7</v>
      </c>
      <c r="G310" s="12">
        <v>0</v>
      </c>
      <c r="H310" s="12">
        <v>7</v>
      </c>
      <c r="I310" s="12">
        <v>0</v>
      </c>
      <c r="J310" s="12">
        <v>1</v>
      </c>
      <c r="K310" s="12">
        <v>4</v>
      </c>
      <c r="L310" s="12">
        <v>0</v>
      </c>
      <c r="M310" s="12">
        <v>1</v>
      </c>
      <c r="N310" s="12">
        <v>1</v>
      </c>
      <c r="O310" s="12">
        <v>0</v>
      </c>
      <c r="P310" s="12">
        <v>2</v>
      </c>
      <c r="Q310" s="12">
        <v>4</v>
      </c>
      <c r="R310" s="12">
        <v>3</v>
      </c>
      <c r="S310" s="67" t="s">
        <v>171</v>
      </c>
      <c r="T310" s="66" t="s">
        <v>12</v>
      </c>
      <c r="U310" s="10">
        <v>2632.5</v>
      </c>
      <c r="V310" s="10">
        <v>951.7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f>U310+V310+W310+X310+Y310+Z310+AA310</f>
        <v>3584.2</v>
      </c>
      <c r="AC310" s="66">
        <v>2022</v>
      </c>
    </row>
    <row r="311" spans="1:30" ht="42.75" customHeight="1" x14ac:dyDescent="0.25">
      <c r="A311" s="28"/>
      <c r="B311" s="24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77" t="s">
        <v>170</v>
      </c>
      <c r="T311" s="66" t="s">
        <v>27</v>
      </c>
      <c r="U311" s="18">
        <v>1</v>
      </c>
      <c r="V311" s="18">
        <v>1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f>SUM(U311:AA311)</f>
        <v>2</v>
      </c>
      <c r="AC311" s="66">
        <v>2022</v>
      </c>
    </row>
    <row r="312" spans="1:30" ht="23.25" customHeight="1" x14ac:dyDescent="0.25">
      <c r="A312" s="28"/>
      <c r="B312" s="24">
        <v>0</v>
      </c>
      <c r="C312" s="12">
        <v>1</v>
      </c>
      <c r="D312" s="12">
        <v>1</v>
      </c>
      <c r="E312" s="12">
        <v>0</v>
      </c>
      <c r="F312" s="12">
        <v>7</v>
      </c>
      <c r="G312" s="12">
        <v>0</v>
      </c>
      <c r="H312" s="12">
        <v>9</v>
      </c>
      <c r="I312" s="12">
        <v>0</v>
      </c>
      <c r="J312" s="12">
        <v>1</v>
      </c>
      <c r="K312" s="12">
        <v>4</v>
      </c>
      <c r="L312" s="12">
        <v>0</v>
      </c>
      <c r="M312" s="12">
        <v>1</v>
      </c>
      <c r="N312" s="12">
        <v>9</v>
      </c>
      <c r="O312" s="12">
        <v>9</v>
      </c>
      <c r="P312" s="12">
        <v>9</v>
      </c>
      <c r="Q312" s="12">
        <v>9</v>
      </c>
      <c r="R312" s="12">
        <v>9</v>
      </c>
      <c r="S312" s="89" t="s">
        <v>247</v>
      </c>
      <c r="T312" s="83" t="s">
        <v>12</v>
      </c>
      <c r="U312" s="10">
        <v>0</v>
      </c>
      <c r="V312" s="10">
        <v>0</v>
      </c>
      <c r="W312" s="10">
        <v>456.7</v>
      </c>
      <c r="X312" s="10">
        <v>499.8</v>
      </c>
      <c r="Y312" s="10">
        <v>531</v>
      </c>
      <c r="Z312" s="10">
        <v>531</v>
      </c>
      <c r="AA312" s="10">
        <v>531</v>
      </c>
      <c r="AB312" s="10">
        <f>U312+V312+W312+X312+Y312+Z312+AA312</f>
        <v>2549.5</v>
      </c>
      <c r="AC312" s="66">
        <v>2027</v>
      </c>
    </row>
    <row r="313" spans="1:30" ht="22.5" customHeight="1" x14ac:dyDescent="0.25">
      <c r="A313" s="28"/>
      <c r="B313" s="24">
        <v>0</v>
      </c>
      <c r="C313" s="12">
        <v>1</v>
      </c>
      <c r="D313" s="12">
        <v>1</v>
      </c>
      <c r="E313" s="12">
        <v>0</v>
      </c>
      <c r="F313" s="12">
        <v>7</v>
      </c>
      <c r="G313" s="12">
        <v>0</v>
      </c>
      <c r="H313" s="12">
        <v>7</v>
      </c>
      <c r="I313" s="12">
        <v>0</v>
      </c>
      <c r="J313" s="12">
        <v>1</v>
      </c>
      <c r="K313" s="12">
        <v>4</v>
      </c>
      <c r="L313" s="12">
        <v>0</v>
      </c>
      <c r="M313" s="12">
        <v>1</v>
      </c>
      <c r="N313" s="12">
        <v>1</v>
      </c>
      <c r="O313" s="12">
        <v>0</v>
      </c>
      <c r="P313" s="12">
        <v>2</v>
      </c>
      <c r="Q313" s="12">
        <v>4</v>
      </c>
      <c r="R313" s="12">
        <v>0</v>
      </c>
      <c r="S313" s="90"/>
      <c r="T313" s="85"/>
      <c r="U313" s="10">
        <v>0</v>
      </c>
      <c r="V313" s="10">
        <v>0</v>
      </c>
      <c r="W313" s="10">
        <v>229.5</v>
      </c>
      <c r="X313" s="10">
        <v>0</v>
      </c>
      <c r="Y313" s="10">
        <v>0</v>
      </c>
      <c r="Z313" s="10">
        <v>0</v>
      </c>
      <c r="AA313" s="10">
        <v>0</v>
      </c>
      <c r="AB313" s="10">
        <f>U313+V313+W313+X313+Y313+Z313+AA313</f>
        <v>229.5</v>
      </c>
      <c r="AC313" s="66">
        <v>2023</v>
      </c>
    </row>
    <row r="314" spans="1:30" ht="22.5" customHeight="1" x14ac:dyDescent="0.25">
      <c r="A314" s="28"/>
      <c r="B314" s="24">
        <v>0</v>
      </c>
      <c r="C314" s="12">
        <v>1</v>
      </c>
      <c r="D314" s="12">
        <v>1</v>
      </c>
      <c r="E314" s="12">
        <v>0</v>
      </c>
      <c r="F314" s="12">
        <v>7</v>
      </c>
      <c r="G314" s="12">
        <v>0</v>
      </c>
      <c r="H314" s="12">
        <v>9</v>
      </c>
      <c r="I314" s="12">
        <v>0</v>
      </c>
      <c r="J314" s="12">
        <v>1</v>
      </c>
      <c r="K314" s="12">
        <v>4</v>
      </c>
      <c r="L314" s="12">
        <v>0</v>
      </c>
      <c r="M314" s="12">
        <v>1</v>
      </c>
      <c r="N314" s="12">
        <v>1</v>
      </c>
      <c r="O314" s="12">
        <v>0</v>
      </c>
      <c r="P314" s="12">
        <v>2</v>
      </c>
      <c r="Q314" s="12">
        <v>4</v>
      </c>
      <c r="R314" s="12">
        <v>0</v>
      </c>
      <c r="S314" s="91"/>
      <c r="T314" s="84"/>
      <c r="U314" s="10">
        <v>0</v>
      </c>
      <c r="V314" s="10">
        <v>0</v>
      </c>
      <c r="W314" s="10">
        <v>0</v>
      </c>
      <c r="X314" s="10">
        <v>239.1</v>
      </c>
      <c r="Y314" s="10">
        <v>250.8</v>
      </c>
      <c r="Z314" s="10">
        <v>250.8</v>
      </c>
      <c r="AA314" s="10">
        <v>250.8</v>
      </c>
      <c r="AB314" s="10">
        <f>U314+V314+W314+X314+Y314+Z314+AA314</f>
        <v>991.5</v>
      </c>
      <c r="AC314" s="66">
        <v>2027</v>
      </c>
    </row>
    <row r="315" spans="1:30" ht="26.25" customHeight="1" x14ac:dyDescent="0.4">
      <c r="A315" s="28"/>
      <c r="B315" s="24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75" t="s">
        <v>199</v>
      </c>
      <c r="T315" s="66" t="s">
        <v>24</v>
      </c>
      <c r="U315" s="18">
        <v>0</v>
      </c>
      <c r="V315" s="18">
        <v>0</v>
      </c>
      <c r="W315" s="18">
        <v>510</v>
      </c>
      <c r="X315" s="18">
        <v>540</v>
      </c>
      <c r="Y315" s="18">
        <v>540</v>
      </c>
      <c r="Z315" s="18">
        <v>540</v>
      </c>
      <c r="AA315" s="18">
        <v>540</v>
      </c>
      <c r="AB315" s="18">
        <f>SUM(U315:AA315)</f>
        <v>2670</v>
      </c>
      <c r="AC315" s="66">
        <v>2027</v>
      </c>
      <c r="AD315" s="57"/>
    </row>
    <row r="316" spans="1:30" ht="66.75" customHeight="1" x14ac:dyDescent="0.25">
      <c r="A316" s="28"/>
      <c r="B316" s="24">
        <v>0</v>
      </c>
      <c r="C316" s="12">
        <v>1</v>
      </c>
      <c r="D316" s="12">
        <v>1</v>
      </c>
      <c r="E316" s="12">
        <v>0</v>
      </c>
      <c r="F316" s="12">
        <v>7</v>
      </c>
      <c r="G316" s="12">
        <v>0</v>
      </c>
      <c r="H316" s="12">
        <v>0</v>
      </c>
      <c r="I316" s="12">
        <v>0</v>
      </c>
      <c r="J316" s="12">
        <v>1</v>
      </c>
      <c r="K316" s="12">
        <v>4</v>
      </c>
      <c r="L316" s="12">
        <v>0</v>
      </c>
      <c r="M316" s="12">
        <v>2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29" t="s">
        <v>101</v>
      </c>
      <c r="T316" s="63" t="s">
        <v>12</v>
      </c>
      <c r="U316" s="14">
        <f>U318+U319+U320+U322+U323+U325+U327</f>
        <v>12761.900000000001</v>
      </c>
      <c r="V316" s="14">
        <f t="shared" ref="V316" si="49">V318+V319+V320+V322+V323+V325+V327</f>
        <v>8520.6</v>
      </c>
      <c r="W316" s="14">
        <f>W318+W319+W320+W322+W323+W325+W327+W329+W328</f>
        <v>14066</v>
      </c>
      <c r="X316" s="14">
        <f>X318+X319+X320+X321+X322+X323+X325+X327+X329+X328+X331+X332+X333</f>
        <v>142181.5</v>
      </c>
      <c r="Y316" s="14">
        <f>Y318+Y319+Y320+Y322+Y323+Y325+Y327+Y329+Y328+Y321</f>
        <v>18067.2</v>
      </c>
      <c r="Z316" s="14">
        <f>Z318+Z319+Z320+Z322+Z323+Z325+Z327+Z329+Z328+Z321</f>
        <v>17379</v>
      </c>
      <c r="AA316" s="14">
        <f>AA318+AA319+AA320+AA322+AA323+AA325+AA327+AA329+AA328+AA321</f>
        <v>16106</v>
      </c>
      <c r="AB316" s="14">
        <f>AB318+AB319+AB320+AB322+AB323+AB325+AB327+AB329+AB328</f>
        <v>95748.699999999983</v>
      </c>
      <c r="AC316" s="7">
        <v>2027</v>
      </c>
    </row>
    <row r="317" spans="1:30" ht="61.5" customHeight="1" x14ac:dyDescent="0.25">
      <c r="A317" s="28"/>
      <c r="B317" s="24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65" t="s">
        <v>102</v>
      </c>
      <c r="T317" s="66" t="s">
        <v>16</v>
      </c>
      <c r="U317" s="10">
        <v>80</v>
      </c>
      <c r="V317" s="10">
        <v>80</v>
      </c>
      <c r="W317" s="10">
        <v>80</v>
      </c>
      <c r="X317" s="10">
        <v>80</v>
      </c>
      <c r="Y317" s="10">
        <v>90</v>
      </c>
      <c r="Z317" s="10">
        <v>90</v>
      </c>
      <c r="AA317" s="10">
        <v>90</v>
      </c>
      <c r="AB317" s="10">
        <v>90</v>
      </c>
      <c r="AC317" s="66">
        <v>2027</v>
      </c>
    </row>
    <row r="318" spans="1:30" ht="18" customHeight="1" x14ac:dyDescent="0.25">
      <c r="A318" s="28"/>
      <c r="B318" s="24">
        <v>0</v>
      </c>
      <c r="C318" s="12">
        <v>1</v>
      </c>
      <c r="D318" s="12">
        <v>1</v>
      </c>
      <c r="E318" s="12">
        <v>0</v>
      </c>
      <c r="F318" s="12">
        <v>7</v>
      </c>
      <c r="G318" s="12">
        <v>0</v>
      </c>
      <c r="H318" s="12">
        <v>7</v>
      </c>
      <c r="I318" s="12">
        <v>0</v>
      </c>
      <c r="J318" s="12">
        <v>1</v>
      </c>
      <c r="K318" s="12">
        <v>4</v>
      </c>
      <c r="L318" s="12">
        <v>0</v>
      </c>
      <c r="M318" s="12">
        <v>2</v>
      </c>
      <c r="N318" s="12" t="s">
        <v>37</v>
      </c>
      <c r="O318" s="12">
        <v>0</v>
      </c>
      <c r="P318" s="12">
        <v>4</v>
      </c>
      <c r="Q318" s="12">
        <v>5</v>
      </c>
      <c r="R318" s="12">
        <v>0</v>
      </c>
      <c r="S318" s="106" t="s">
        <v>162</v>
      </c>
      <c r="T318" s="87" t="s">
        <v>12</v>
      </c>
      <c r="U318" s="10">
        <v>2789</v>
      </c>
      <c r="V318" s="10">
        <v>1146.5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f>U318+V318+W318+X318+Y318+Z318+AA318</f>
        <v>3935.5</v>
      </c>
      <c r="AC318" s="66">
        <v>2022</v>
      </c>
    </row>
    <row r="319" spans="1:30" ht="18" customHeight="1" x14ac:dyDescent="0.25">
      <c r="A319" s="28"/>
      <c r="B319" s="24">
        <v>0</v>
      </c>
      <c r="C319" s="12">
        <v>1</v>
      </c>
      <c r="D319" s="12">
        <v>1</v>
      </c>
      <c r="E319" s="12">
        <v>0</v>
      </c>
      <c r="F319" s="12">
        <v>7</v>
      </c>
      <c r="G319" s="12">
        <v>0</v>
      </c>
      <c r="H319" s="12">
        <v>7</v>
      </c>
      <c r="I319" s="12">
        <v>0</v>
      </c>
      <c r="J319" s="12">
        <v>1</v>
      </c>
      <c r="K319" s="12">
        <v>4</v>
      </c>
      <c r="L319" s="12">
        <v>0</v>
      </c>
      <c r="M319" s="12">
        <v>2</v>
      </c>
      <c r="N319" s="12">
        <v>9</v>
      </c>
      <c r="O319" s="12">
        <v>9</v>
      </c>
      <c r="P319" s="12">
        <v>9</v>
      </c>
      <c r="Q319" s="12">
        <v>9</v>
      </c>
      <c r="R319" s="12">
        <v>9</v>
      </c>
      <c r="S319" s="106"/>
      <c r="T319" s="87"/>
      <c r="U319" s="10">
        <v>0</v>
      </c>
      <c r="V319" s="10">
        <v>2844.3</v>
      </c>
      <c r="W319" s="10">
        <v>367.6</v>
      </c>
      <c r="X319" s="10">
        <v>0</v>
      </c>
      <c r="Y319" s="10">
        <v>0</v>
      </c>
      <c r="Z319" s="10">
        <v>0</v>
      </c>
      <c r="AA319" s="10">
        <v>0</v>
      </c>
      <c r="AB319" s="10">
        <f t="shared" ref="AB319:AB323" si="50">U319+V319+W319+X319+Y319+Z319+AA319</f>
        <v>3211.9</v>
      </c>
      <c r="AC319" s="66">
        <v>2023</v>
      </c>
    </row>
    <row r="320" spans="1:30" ht="18" customHeight="1" x14ac:dyDescent="0.25">
      <c r="A320" s="28"/>
      <c r="B320" s="24">
        <v>0</v>
      </c>
      <c r="C320" s="12">
        <v>1</v>
      </c>
      <c r="D320" s="12">
        <v>1</v>
      </c>
      <c r="E320" s="12">
        <v>0</v>
      </c>
      <c r="F320" s="12">
        <v>7</v>
      </c>
      <c r="G320" s="12">
        <v>0</v>
      </c>
      <c r="H320" s="12">
        <v>7</v>
      </c>
      <c r="I320" s="12">
        <v>0</v>
      </c>
      <c r="J320" s="12">
        <v>1</v>
      </c>
      <c r="K320" s="12">
        <v>4</v>
      </c>
      <c r="L320" s="12">
        <v>0</v>
      </c>
      <c r="M320" s="12">
        <v>2</v>
      </c>
      <c r="N320" s="12">
        <v>1</v>
      </c>
      <c r="O320" s="12">
        <v>0</v>
      </c>
      <c r="P320" s="12">
        <v>4</v>
      </c>
      <c r="Q320" s="12">
        <v>5</v>
      </c>
      <c r="R320" s="12">
        <v>0</v>
      </c>
      <c r="S320" s="106"/>
      <c r="T320" s="87"/>
      <c r="U320" s="10">
        <v>5374.3</v>
      </c>
      <c r="V320" s="10">
        <v>4529.8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f t="shared" si="50"/>
        <v>9904.1</v>
      </c>
      <c r="AC320" s="66">
        <v>2022</v>
      </c>
    </row>
    <row r="321" spans="1:30" ht="18" customHeight="1" x14ac:dyDescent="0.25">
      <c r="A321" s="28"/>
      <c r="B321" s="24">
        <v>0</v>
      </c>
      <c r="C321" s="12">
        <v>1</v>
      </c>
      <c r="D321" s="12">
        <v>1</v>
      </c>
      <c r="E321" s="12">
        <v>0</v>
      </c>
      <c r="F321" s="12">
        <v>7</v>
      </c>
      <c r="G321" s="12">
        <v>0</v>
      </c>
      <c r="H321" s="12">
        <v>9</v>
      </c>
      <c r="I321" s="12">
        <v>0</v>
      </c>
      <c r="J321" s="12">
        <v>1</v>
      </c>
      <c r="K321" s="12">
        <v>4</v>
      </c>
      <c r="L321" s="12">
        <v>0</v>
      </c>
      <c r="M321" s="12">
        <v>2</v>
      </c>
      <c r="N321" s="12">
        <v>9</v>
      </c>
      <c r="O321" s="12">
        <v>9</v>
      </c>
      <c r="P321" s="12">
        <v>9</v>
      </c>
      <c r="Q321" s="12">
        <v>9</v>
      </c>
      <c r="R321" s="12">
        <v>9</v>
      </c>
      <c r="S321" s="106"/>
      <c r="T321" s="87"/>
      <c r="U321" s="10">
        <v>0</v>
      </c>
      <c r="V321" s="10">
        <v>0</v>
      </c>
      <c r="W321" s="10">
        <v>0</v>
      </c>
      <c r="X321" s="10">
        <v>0.3</v>
      </c>
      <c r="Y321" s="10">
        <v>14443.8</v>
      </c>
      <c r="Z321" s="10">
        <v>17379</v>
      </c>
      <c r="AA321" s="10">
        <v>16106</v>
      </c>
      <c r="AB321" s="10">
        <f>U321+V321+W321+X321+Y321+Z321+AA321</f>
        <v>47929.1</v>
      </c>
      <c r="AC321" s="66">
        <v>2027</v>
      </c>
    </row>
    <row r="322" spans="1:30" ht="18" customHeight="1" x14ac:dyDescent="0.25">
      <c r="A322" s="28"/>
      <c r="B322" s="24">
        <v>0</v>
      </c>
      <c r="C322" s="12">
        <v>1</v>
      </c>
      <c r="D322" s="12">
        <v>1</v>
      </c>
      <c r="E322" s="12">
        <v>0</v>
      </c>
      <c r="F322" s="12">
        <v>7</v>
      </c>
      <c r="G322" s="12">
        <v>0</v>
      </c>
      <c r="H322" s="12">
        <v>9</v>
      </c>
      <c r="I322" s="12">
        <v>0</v>
      </c>
      <c r="J322" s="12">
        <v>1</v>
      </c>
      <c r="K322" s="12">
        <v>4</v>
      </c>
      <c r="L322" s="12">
        <v>0</v>
      </c>
      <c r="M322" s="12">
        <v>2</v>
      </c>
      <c r="N322" s="12" t="s">
        <v>37</v>
      </c>
      <c r="O322" s="12">
        <v>0</v>
      </c>
      <c r="P322" s="12">
        <v>4</v>
      </c>
      <c r="Q322" s="12">
        <v>5</v>
      </c>
      <c r="R322" s="12">
        <v>0</v>
      </c>
      <c r="S322" s="106"/>
      <c r="T322" s="87"/>
      <c r="U322" s="10">
        <v>0</v>
      </c>
      <c r="V322" s="10">
        <v>0</v>
      </c>
      <c r="W322" s="10">
        <v>2331.6</v>
      </c>
      <c r="X322" s="10">
        <v>3220.4</v>
      </c>
      <c r="Y322" s="10">
        <v>0</v>
      </c>
      <c r="Z322" s="10">
        <v>0</v>
      </c>
      <c r="AA322" s="10">
        <v>0</v>
      </c>
      <c r="AB322" s="10">
        <f t="shared" si="50"/>
        <v>5552</v>
      </c>
      <c r="AC322" s="66">
        <v>2024</v>
      </c>
    </row>
    <row r="323" spans="1:30" ht="18" customHeight="1" x14ac:dyDescent="0.25">
      <c r="A323" s="28"/>
      <c r="B323" s="24">
        <v>0</v>
      </c>
      <c r="C323" s="12">
        <v>1</v>
      </c>
      <c r="D323" s="12">
        <v>1</v>
      </c>
      <c r="E323" s="12">
        <v>0</v>
      </c>
      <c r="F323" s="12">
        <v>7</v>
      </c>
      <c r="G323" s="12">
        <v>0</v>
      </c>
      <c r="H323" s="12">
        <v>9</v>
      </c>
      <c r="I323" s="12">
        <v>0</v>
      </c>
      <c r="J323" s="12">
        <v>1</v>
      </c>
      <c r="K323" s="12">
        <v>4</v>
      </c>
      <c r="L323" s="12">
        <v>0</v>
      </c>
      <c r="M323" s="12">
        <v>2</v>
      </c>
      <c r="N323" s="12">
        <v>1</v>
      </c>
      <c r="O323" s="12">
        <v>0</v>
      </c>
      <c r="P323" s="12">
        <v>4</v>
      </c>
      <c r="Q323" s="12">
        <v>5</v>
      </c>
      <c r="R323" s="12">
        <v>0</v>
      </c>
      <c r="S323" s="106"/>
      <c r="T323" s="87"/>
      <c r="U323" s="10">
        <v>0</v>
      </c>
      <c r="V323" s="10">
        <v>0</v>
      </c>
      <c r="W323" s="10">
        <v>3688.9</v>
      </c>
      <c r="X323" s="10">
        <v>12881.3</v>
      </c>
      <c r="Y323" s="10">
        <v>0</v>
      </c>
      <c r="Z323" s="10">
        <v>0</v>
      </c>
      <c r="AA323" s="10">
        <v>0</v>
      </c>
      <c r="AB323" s="10">
        <f t="shared" si="50"/>
        <v>16570.2</v>
      </c>
      <c r="AC323" s="66">
        <v>2024</v>
      </c>
    </row>
    <row r="324" spans="1:30" ht="36.75" customHeight="1" x14ac:dyDescent="0.4">
      <c r="A324" s="28"/>
      <c r="B324" s="24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65" t="s">
        <v>103</v>
      </c>
      <c r="T324" s="66" t="s">
        <v>27</v>
      </c>
      <c r="U324" s="18">
        <v>8</v>
      </c>
      <c r="V324" s="18">
        <v>3</v>
      </c>
      <c r="W324" s="18">
        <v>4</v>
      </c>
      <c r="X324" s="18">
        <v>8</v>
      </c>
      <c r="Y324" s="18">
        <v>1</v>
      </c>
      <c r="Z324" s="18">
        <v>1</v>
      </c>
      <c r="AA324" s="18">
        <v>1</v>
      </c>
      <c r="AB324" s="18">
        <f>SUM(U324:AA324)</f>
        <v>26</v>
      </c>
      <c r="AC324" s="66">
        <v>2027</v>
      </c>
      <c r="AD324" s="57"/>
    </row>
    <row r="325" spans="1:30" ht="57" customHeight="1" x14ac:dyDescent="0.25">
      <c r="A325" s="28"/>
      <c r="B325" s="24">
        <v>0</v>
      </c>
      <c r="C325" s="12">
        <v>1</v>
      </c>
      <c r="D325" s="12">
        <v>1</v>
      </c>
      <c r="E325" s="12">
        <v>0</v>
      </c>
      <c r="F325" s="12">
        <v>7</v>
      </c>
      <c r="G325" s="12">
        <v>0</v>
      </c>
      <c r="H325" s="12">
        <v>7</v>
      </c>
      <c r="I325" s="12">
        <v>0</v>
      </c>
      <c r="J325" s="12">
        <v>1</v>
      </c>
      <c r="K325" s="12">
        <v>4</v>
      </c>
      <c r="L325" s="12">
        <v>0</v>
      </c>
      <c r="M325" s="12">
        <v>2</v>
      </c>
      <c r="N325" s="12">
        <v>9</v>
      </c>
      <c r="O325" s="12">
        <v>9</v>
      </c>
      <c r="P325" s="12">
        <v>9</v>
      </c>
      <c r="Q325" s="12">
        <v>9</v>
      </c>
      <c r="R325" s="12">
        <v>9</v>
      </c>
      <c r="S325" s="73" t="s">
        <v>130</v>
      </c>
      <c r="T325" s="66" t="s">
        <v>12</v>
      </c>
      <c r="U325" s="10">
        <v>4598.6000000000004</v>
      </c>
      <c r="V325" s="10">
        <v>0</v>
      </c>
      <c r="W325" s="10">
        <v>2559.1</v>
      </c>
      <c r="X325" s="10">
        <v>0</v>
      </c>
      <c r="Y325" s="10">
        <v>0</v>
      </c>
      <c r="Z325" s="10">
        <v>0</v>
      </c>
      <c r="AA325" s="10">
        <v>0</v>
      </c>
      <c r="AB325" s="10">
        <f>SUM(U325:AA325)</f>
        <v>7157.7000000000007</v>
      </c>
      <c r="AC325" s="66">
        <v>2023</v>
      </c>
    </row>
    <row r="326" spans="1:30" ht="59.25" customHeight="1" x14ac:dyDescent="0.25">
      <c r="A326" s="28"/>
      <c r="B326" s="24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65" t="s">
        <v>104</v>
      </c>
      <c r="T326" s="66" t="s">
        <v>16</v>
      </c>
      <c r="U326" s="8">
        <v>80</v>
      </c>
      <c r="V326" s="15">
        <v>0</v>
      </c>
      <c r="W326" s="15">
        <v>100</v>
      </c>
      <c r="X326" s="15">
        <v>0</v>
      </c>
      <c r="Y326" s="15">
        <v>0</v>
      </c>
      <c r="Z326" s="15">
        <v>0</v>
      </c>
      <c r="AA326" s="15">
        <v>0</v>
      </c>
      <c r="AB326" s="15">
        <v>100</v>
      </c>
      <c r="AC326" s="69">
        <v>2023</v>
      </c>
    </row>
    <row r="327" spans="1:30" ht="25.5" customHeight="1" x14ac:dyDescent="0.25">
      <c r="A327" s="28"/>
      <c r="B327" s="24">
        <v>0</v>
      </c>
      <c r="C327" s="12">
        <v>1</v>
      </c>
      <c r="D327" s="12">
        <v>1</v>
      </c>
      <c r="E327" s="12">
        <v>0</v>
      </c>
      <c r="F327" s="12">
        <v>7</v>
      </c>
      <c r="G327" s="12">
        <v>0</v>
      </c>
      <c r="H327" s="12">
        <v>7</v>
      </c>
      <c r="I327" s="12">
        <v>0</v>
      </c>
      <c r="J327" s="12">
        <v>1</v>
      </c>
      <c r="K327" s="12">
        <v>4</v>
      </c>
      <c r="L327" s="12">
        <v>0</v>
      </c>
      <c r="M327" s="12">
        <v>2</v>
      </c>
      <c r="N327" s="12">
        <v>9</v>
      </c>
      <c r="O327" s="12">
        <v>9</v>
      </c>
      <c r="P327" s="12">
        <v>9</v>
      </c>
      <c r="Q327" s="12">
        <v>9</v>
      </c>
      <c r="R327" s="12">
        <v>9</v>
      </c>
      <c r="S327" s="78" t="s">
        <v>203</v>
      </c>
      <c r="T327" s="83" t="s">
        <v>12</v>
      </c>
      <c r="U327" s="8">
        <v>0</v>
      </c>
      <c r="V327" s="52">
        <v>0</v>
      </c>
      <c r="W327" s="41">
        <v>3408.3</v>
      </c>
      <c r="X327" s="52">
        <v>0</v>
      </c>
      <c r="Y327" s="41">
        <v>3623.4</v>
      </c>
      <c r="Z327" s="52">
        <v>0</v>
      </c>
      <c r="AA327" s="52">
        <v>0</v>
      </c>
      <c r="AB327" s="41">
        <f>SUM(U327:AA327)</f>
        <v>7031.7000000000007</v>
      </c>
      <c r="AC327" s="72">
        <v>2025</v>
      </c>
    </row>
    <row r="328" spans="1:30" ht="25.5" customHeight="1" x14ac:dyDescent="0.25">
      <c r="A328" s="28"/>
      <c r="B328" s="24">
        <v>0</v>
      </c>
      <c r="C328" s="12">
        <v>1</v>
      </c>
      <c r="D328" s="12">
        <v>1</v>
      </c>
      <c r="E328" s="12">
        <v>0</v>
      </c>
      <c r="F328" s="12">
        <v>7</v>
      </c>
      <c r="G328" s="12">
        <v>0</v>
      </c>
      <c r="H328" s="12">
        <v>9</v>
      </c>
      <c r="I328" s="12">
        <v>0</v>
      </c>
      <c r="J328" s="12">
        <v>1</v>
      </c>
      <c r="K328" s="12">
        <v>4</v>
      </c>
      <c r="L328" s="12">
        <v>0</v>
      </c>
      <c r="M328" s="12">
        <v>2</v>
      </c>
      <c r="N328" s="12" t="s">
        <v>37</v>
      </c>
      <c r="O328" s="12">
        <v>0</v>
      </c>
      <c r="P328" s="12">
        <v>4</v>
      </c>
      <c r="Q328" s="12">
        <v>5</v>
      </c>
      <c r="R328" s="12">
        <v>0</v>
      </c>
      <c r="S328" s="79"/>
      <c r="T328" s="85"/>
      <c r="U328" s="8">
        <v>0</v>
      </c>
      <c r="V328" s="52">
        <v>0</v>
      </c>
      <c r="W328" s="41">
        <v>657.4</v>
      </c>
      <c r="X328" s="41">
        <v>8136.1</v>
      </c>
      <c r="Y328" s="52">
        <v>0</v>
      </c>
      <c r="Z328" s="52">
        <v>0</v>
      </c>
      <c r="AA328" s="52">
        <v>0</v>
      </c>
      <c r="AB328" s="41">
        <f>SUM(U328:AA328)</f>
        <v>8793.5</v>
      </c>
      <c r="AC328" s="72">
        <v>2024</v>
      </c>
    </row>
    <row r="329" spans="1:30" ht="25.5" customHeight="1" x14ac:dyDescent="0.25">
      <c r="A329" s="28"/>
      <c r="B329" s="24">
        <v>0</v>
      </c>
      <c r="C329" s="12">
        <v>1</v>
      </c>
      <c r="D329" s="12">
        <v>1</v>
      </c>
      <c r="E329" s="12">
        <v>0</v>
      </c>
      <c r="F329" s="12">
        <v>7</v>
      </c>
      <c r="G329" s="12">
        <v>0</v>
      </c>
      <c r="H329" s="12">
        <v>9</v>
      </c>
      <c r="I329" s="12">
        <v>0</v>
      </c>
      <c r="J329" s="12">
        <v>1</v>
      </c>
      <c r="K329" s="12">
        <v>4</v>
      </c>
      <c r="L329" s="12">
        <v>0</v>
      </c>
      <c r="M329" s="12">
        <v>2</v>
      </c>
      <c r="N329" s="12">
        <v>1</v>
      </c>
      <c r="O329" s="12">
        <v>0</v>
      </c>
      <c r="P329" s="12">
        <v>4</v>
      </c>
      <c r="Q329" s="12">
        <v>5</v>
      </c>
      <c r="R329" s="12">
        <v>0</v>
      </c>
      <c r="S329" s="80"/>
      <c r="T329" s="84"/>
      <c r="U329" s="8">
        <v>0</v>
      </c>
      <c r="V329" s="52">
        <v>0</v>
      </c>
      <c r="W329" s="41">
        <v>1053.0999999999999</v>
      </c>
      <c r="X329" s="41">
        <v>32539</v>
      </c>
      <c r="Y329" s="52">
        <v>0</v>
      </c>
      <c r="Z329" s="52">
        <v>0</v>
      </c>
      <c r="AA329" s="52">
        <v>0</v>
      </c>
      <c r="AB329" s="41">
        <f>SUM(U329:AA329)</f>
        <v>33592.1</v>
      </c>
      <c r="AC329" s="72">
        <v>2024</v>
      </c>
    </row>
    <row r="330" spans="1:30" ht="76.5" customHeight="1" x14ac:dyDescent="0.4">
      <c r="A330" s="28"/>
      <c r="B330" s="24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75" t="s">
        <v>205</v>
      </c>
      <c r="T330" s="66" t="s">
        <v>27</v>
      </c>
      <c r="U330" s="37">
        <v>0</v>
      </c>
      <c r="V330" s="53">
        <v>0</v>
      </c>
      <c r="W330" s="53">
        <v>8</v>
      </c>
      <c r="X330" s="53">
        <v>8</v>
      </c>
      <c r="Y330" s="53">
        <v>1</v>
      </c>
      <c r="Z330" s="53">
        <v>0</v>
      </c>
      <c r="AA330" s="53">
        <v>0</v>
      </c>
      <c r="AB330" s="53">
        <v>9</v>
      </c>
      <c r="AC330" s="72">
        <v>2025</v>
      </c>
      <c r="AD330" s="57"/>
    </row>
    <row r="331" spans="1:30" ht="40.5" customHeight="1" x14ac:dyDescent="0.25">
      <c r="A331" s="28"/>
      <c r="B331" s="24">
        <v>0</v>
      </c>
      <c r="C331" s="12">
        <v>1</v>
      </c>
      <c r="D331" s="12">
        <v>1</v>
      </c>
      <c r="E331" s="12">
        <v>0</v>
      </c>
      <c r="F331" s="12">
        <v>7</v>
      </c>
      <c r="G331" s="12">
        <v>0</v>
      </c>
      <c r="H331" s="12">
        <v>9</v>
      </c>
      <c r="I331" s="12">
        <v>0</v>
      </c>
      <c r="J331" s="12">
        <v>1</v>
      </c>
      <c r="K331" s="12">
        <v>4</v>
      </c>
      <c r="L331" s="12">
        <v>0</v>
      </c>
      <c r="M331" s="12">
        <v>2</v>
      </c>
      <c r="N331" s="12" t="s">
        <v>120</v>
      </c>
      <c r="O331" s="12">
        <v>4</v>
      </c>
      <c r="P331" s="12">
        <v>9</v>
      </c>
      <c r="Q331" s="12">
        <v>4</v>
      </c>
      <c r="R331" s="12" t="s">
        <v>200</v>
      </c>
      <c r="S331" s="78" t="s">
        <v>246</v>
      </c>
      <c r="T331" s="83" t="s">
        <v>12</v>
      </c>
      <c r="U331" s="10">
        <v>0</v>
      </c>
      <c r="V331" s="41">
        <v>0</v>
      </c>
      <c r="W331" s="41">
        <v>0</v>
      </c>
      <c r="X331" s="41">
        <v>76864</v>
      </c>
      <c r="Y331" s="41">
        <v>0</v>
      </c>
      <c r="Z331" s="41">
        <v>0</v>
      </c>
      <c r="AA331" s="41">
        <v>0</v>
      </c>
      <c r="AB331" s="41">
        <f>U331+V331+W331+X331+Y331+Z331+AA331</f>
        <v>76864</v>
      </c>
      <c r="AC331" s="72">
        <v>2024</v>
      </c>
    </row>
    <row r="332" spans="1:30" ht="27.75" customHeight="1" x14ac:dyDescent="0.25">
      <c r="A332" s="28"/>
      <c r="B332" s="24">
        <v>0</v>
      </c>
      <c r="C332" s="12">
        <v>1</v>
      </c>
      <c r="D332" s="12">
        <v>1</v>
      </c>
      <c r="E332" s="12">
        <v>0</v>
      </c>
      <c r="F332" s="12">
        <v>7</v>
      </c>
      <c r="G332" s="12">
        <v>0</v>
      </c>
      <c r="H332" s="12">
        <v>9</v>
      </c>
      <c r="I332" s="12">
        <v>0</v>
      </c>
      <c r="J332" s="12">
        <v>1</v>
      </c>
      <c r="K332" s="12">
        <v>4</v>
      </c>
      <c r="L332" s="12">
        <v>0</v>
      </c>
      <c r="M332" s="12">
        <v>2</v>
      </c>
      <c r="N332" s="12" t="s">
        <v>37</v>
      </c>
      <c r="O332" s="12">
        <v>4</v>
      </c>
      <c r="P332" s="12">
        <v>9</v>
      </c>
      <c r="Q332" s="12">
        <v>4</v>
      </c>
      <c r="R332" s="12">
        <v>0</v>
      </c>
      <c r="S332" s="79"/>
      <c r="T332" s="85"/>
      <c r="U332" s="10">
        <v>0</v>
      </c>
      <c r="V332" s="41">
        <v>0</v>
      </c>
      <c r="W332" s="41">
        <v>0</v>
      </c>
      <c r="X332" s="41">
        <v>854</v>
      </c>
      <c r="Y332" s="41">
        <v>0</v>
      </c>
      <c r="Z332" s="41">
        <v>0</v>
      </c>
      <c r="AA332" s="41">
        <v>0</v>
      </c>
      <c r="AB332" s="41">
        <f t="shared" ref="AB332:AB333" si="51">U332+V332+W332+X332+Y332+Z332+AA332</f>
        <v>854</v>
      </c>
      <c r="AC332" s="72">
        <v>2024</v>
      </c>
    </row>
    <row r="333" spans="1:30" ht="30" customHeight="1" x14ac:dyDescent="0.25">
      <c r="A333" s="28"/>
      <c r="B333" s="24">
        <v>0</v>
      </c>
      <c r="C333" s="12">
        <v>1</v>
      </c>
      <c r="D333" s="12">
        <v>1</v>
      </c>
      <c r="E333" s="12">
        <v>0</v>
      </c>
      <c r="F333" s="12">
        <v>7</v>
      </c>
      <c r="G333" s="12">
        <v>0</v>
      </c>
      <c r="H333" s="12">
        <v>9</v>
      </c>
      <c r="I333" s="12">
        <v>0</v>
      </c>
      <c r="J333" s="12">
        <v>1</v>
      </c>
      <c r="K333" s="12">
        <v>4</v>
      </c>
      <c r="L333" s="12">
        <v>0</v>
      </c>
      <c r="M333" s="12">
        <v>2</v>
      </c>
      <c r="N333" s="12" t="s">
        <v>229</v>
      </c>
      <c r="O333" s="12">
        <v>4</v>
      </c>
      <c r="P333" s="12">
        <v>9</v>
      </c>
      <c r="Q333" s="12">
        <v>4</v>
      </c>
      <c r="R333" s="12">
        <v>0</v>
      </c>
      <c r="S333" s="80"/>
      <c r="T333" s="84"/>
      <c r="U333" s="10">
        <v>0</v>
      </c>
      <c r="V333" s="41">
        <v>0</v>
      </c>
      <c r="W333" s="41">
        <v>0</v>
      </c>
      <c r="X333" s="41">
        <v>7686.4</v>
      </c>
      <c r="Y333" s="41">
        <v>0</v>
      </c>
      <c r="Z333" s="41">
        <v>0</v>
      </c>
      <c r="AA333" s="41">
        <v>0</v>
      </c>
      <c r="AB333" s="41">
        <f t="shared" si="51"/>
        <v>7686.4</v>
      </c>
      <c r="AC333" s="72">
        <v>2024</v>
      </c>
    </row>
    <row r="334" spans="1:30" ht="76.5" customHeight="1" x14ac:dyDescent="0.25">
      <c r="A334" s="28"/>
      <c r="B334" s="24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75" t="s">
        <v>249</v>
      </c>
      <c r="T334" s="66" t="s">
        <v>27</v>
      </c>
      <c r="U334" s="37">
        <v>0</v>
      </c>
      <c r="V334" s="53">
        <v>0</v>
      </c>
      <c r="W334" s="53">
        <v>0</v>
      </c>
      <c r="X334" s="53">
        <v>1</v>
      </c>
      <c r="Y334" s="53">
        <v>0</v>
      </c>
      <c r="Z334" s="53">
        <v>0</v>
      </c>
      <c r="AA334" s="53">
        <v>0</v>
      </c>
      <c r="AB334" s="53">
        <f>U334+V334+W334+X334+Y334+Z334+AA334</f>
        <v>1</v>
      </c>
      <c r="AC334" s="72">
        <v>2024</v>
      </c>
    </row>
    <row r="335" spans="1:30" ht="38.25" customHeight="1" x14ac:dyDescent="0.25">
      <c r="A335" s="28"/>
      <c r="B335" s="27">
        <v>0</v>
      </c>
      <c r="C335" s="12">
        <v>1</v>
      </c>
      <c r="D335" s="12">
        <v>1</v>
      </c>
      <c r="E335" s="12">
        <v>0</v>
      </c>
      <c r="F335" s="12">
        <v>7</v>
      </c>
      <c r="G335" s="12">
        <v>0</v>
      </c>
      <c r="H335" s="12">
        <v>0</v>
      </c>
      <c r="I335" s="12">
        <v>0</v>
      </c>
      <c r="J335" s="12">
        <v>1</v>
      </c>
      <c r="K335" s="12">
        <v>5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3" t="s">
        <v>105</v>
      </c>
      <c r="T335" s="7" t="s">
        <v>12</v>
      </c>
      <c r="U335" s="14">
        <f>U336+U343+U350</f>
        <v>57104.9</v>
      </c>
      <c r="V335" s="54">
        <f t="shared" ref="V335:Z335" si="52">V336+V343+V350</f>
        <v>58146</v>
      </c>
      <c r="W335" s="54">
        <f t="shared" si="52"/>
        <v>62773.8</v>
      </c>
      <c r="X335" s="54">
        <f t="shared" si="52"/>
        <v>71086.700000000012</v>
      </c>
      <c r="Y335" s="54">
        <f t="shared" si="52"/>
        <v>74173</v>
      </c>
      <c r="Z335" s="54">
        <f t="shared" si="52"/>
        <v>74173</v>
      </c>
      <c r="AA335" s="54">
        <f>AA336+AA343+AA350</f>
        <v>74173</v>
      </c>
      <c r="AB335" s="54">
        <f>AB336+AB343+AB350</f>
        <v>471630.40000000008</v>
      </c>
      <c r="AC335" s="55">
        <v>2027</v>
      </c>
    </row>
    <row r="336" spans="1:30" ht="36.75" customHeight="1" x14ac:dyDescent="0.25">
      <c r="A336" s="28"/>
      <c r="B336" s="24">
        <v>0</v>
      </c>
      <c r="C336" s="12">
        <v>1</v>
      </c>
      <c r="D336" s="12">
        <v>1</v>
      </c>
      <c r="E336" s="12">
        <v>0</v>
      </c>
      <c r="F336" s="12">
        <v>7</v>
      </c>
      <c r="G336" s="12">
        <v>0</v>
      </c>
      <c r="H336" s="12">
        <v>9</v>
      </c>
      <c r="I336" s="12">
        <v>0</v>
      </c>
      <c r="J336" s="12">
        <v>1</v>
      </c>
      <c r="K336" s="12">
        <v>5</v>
      </c>
      <c r="L336" s="12">
        <v>0</v>
      </c>
      <c r="M336" s="12">
        <v>1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3" t="s">
        <v>106</v>
      </c>
      <c r="T336" s="66" t="s">
        <v>12</v>
      </c>
      <c r="U336" s="14">
        <f>U338</f>
        <v>7293.1</v>
      </c>
      <c r="V336" s="54">
        <f t="shared" ref="V336" si="53">V338</f>
        <v>8128.4</v>
      </c>
      <c r="W336" s="54">
        <f>W338+W339</f>
        <v>8168.4000000000005</v>
      </c>
      <c r="X336" s="54">
        <f>X338+X339</f>
        <v>8942.2999999999993</v>
      </c>
      <c r="Y336" s="54">
        <f t="shared" ref="Y336:Z336" si="54">Y338+Y339</f>
        <v>10160</v>
      </c>
      <c r="Z336" s="54">
        <f t="shared" si="54"/>
        <v>10160</v>
      </c>
      <c r="AA336" s="54">
        <f t="shared" ref="AA336" si="55">AA338+AA339</f>
        <v>10160</v>
      </c>
      <c r="AB336" s="54">
        <f>SUM(U336:AA336)</f>
        <v>63012.2</v>
      </c>
      <c r="AC336" s="55">
        <v>2027</v>
      </c>
    </row>
    <row r="337" spans="1:29" ht="54.75" customHeight="1" x14ac:dyDescent="0.25">
      <c r="A337" s="28"/>
      <c r="B337" s="24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65" t="s">
        <v>107</v>
      </c>
      <c r="T337" s="66" t="s">
        <v>27</v>
      </c>
      <c r="U337" s="18">
        <v>156</v>
      </c>
      <c r="V337" s="42">
        <v>165</v>
      </c>
      <c r="W337" s="42">
        <v>165</v>
      </c>
      <c r="X337" s="42">
        <v>167</v>
      </c>
      <c r="Y337" s="42">
        <v>167</v>
      </c>
      <c r="Z337" s="42">
        <v>167</v>
      </c>
      <c r="AA337" s="42">
        <v>167</v>
      </c>
      <c r="AB337" s="42">
        <v>167</v>
      </c>
      <c r="AC337" s="72">
        <v>2027</v>
      </c>
    </row>
    <row r="338" spans="1:29" ht="28.5" customHeight="1" x14ac:dyDescent="0.25">
      <c r="A338" s="28"/>
      <c r="B338" s="24">
        <v>0</v>
      </c>
      <c r="C338" s="12">
        <v>1</v>
      </c>
      <c r="D338" s="12">
        <v>1</v>
      </c>
      <c r="E338" s="12">
        <v>0</v>
      </c>
      <c r="F338" s="12">
        <v>7</v>
      </c>
      <c r="G338" s="12">
        <v>0</v>
      </c>
      <c r="H338" s="12">
        <v>9</v>
      </c>
      <c r="I338" s="12">
        <v>0</v>
      </c>
      <c r="J338" s="12">
        <v>1</v>
      </c>
      <c r="K338" s="12">
        <v>5</v>
      </c>
      <c r="L338" s="12">
        <v>0</v>
      </c>
      <c r="M338" s="12">
        <v>1</v>
      </c>
      <c r="N338" s="12">
        <v>9</v>
      </c>
      <c r="O338" s="12">
        <v>9</v>
      </c>
      <c r="P338" s="12">
        <v>9</v>
      </c>
      <c r="Q338" s="12">
        <v>9</v>
      </c>
      <c r="R338" s="12">
        <v>9</v>
      </c>
      <c r="S338" s="78" t="s">
        <v>108</v>
      </c>
      <c r="T338" s="83" t="s">
        <v>12</v>
      </c>
      <c r="U338" s="10">
        <v>7293.1</v>
      </c>
      <c r="V338" s="41">
        <v>8128.4</v>
      </c>
      <c r="W338" s="41">
        <v>8048.6</v>
      </c>
      <c r="X338" s="41">
        <v>8942.2999999999993</v>
      </c>
      <c r="Y338" s="41">
        <v>10160</v>
      </c>
      <c r="Z338" s="41">
        <v>10160</v>
      </c>
      <c r="AA338" s="41">
        <v>10160</v>
      </c>
      <c r="AB338" s="41">
        <f>U338+V338+W338+X338+Y338+Z338+AA338</f>
        <v>62892.399999999994</v>
      </c>
      <c r="AC338" s="72">
        <v>2027</v>
      </c>
    </row>
    <row r="339" spans="1:29" ht="28.5" customHeight="1" x14ac:dyDescent="0.25">
      <c r="A339" s="28"/>
      <c r="B339" s="24">
        <v>0</v>
      </c>
      <c r="C339" s="12">
        <v>1</v>
      </c>
      <c r="D339" s="12">
        <v>1</v>
      </c>
      <c r="E339" s="12">
        <v>0</v>
      </c>
      <c r="F339" s="12">
        <v>7</v>
      </c>
      <c r="G339" s="12">
        <v>0</v>
      </c>
      <c r="H339" s="12">
        <v>9</v>
      </c>
      <c r="I339" s="12">
        <v>0</v>
      </c>
      <c r="J339" s="12">
        <v>1</v>
      </c>
      <c r="K339" s="12">
        <v>5</v>
      </c>
      <c r="L339" s="12">
        <v>0</v>
      </c>
      <c r="M339" s="12">
        <v>1</v>
      </c>
      <c r="N339" s="12">
        <v>5</v>
      </c>
      <c r="O339" s="12">
        <v>5</v>
      </c>
      <c r="P339" s="12">
        <v>4</v>
      </c>
      <c r="Q339" s="12">
        <v>9</v>
      </c>
      <c r="R339" s="12">
        <v>2</v>
      </c>
      <c r="S339" s="80"/>
      <c r="T339" s="84"/>
      <c r="U339" s="10">
        <v>0</v>
      </c>
      <c r="V339" s="41">
        <v>0</v>
      </c>
      <c r="W339" s="41">
        <v>119.8</v>
      </c>
      <c r="X339" s="41">
        <v>0</v>
      </c>
      <c r="Y339" s="41">
        <v>0</v>
      </c>
      <c r="Z339" s="41">
        <v>0</v>
      </c>
      <c r="AA339" s="41">
        <v>0</v>
      </c>
      <c r="AB339" s="41">
        <f>U339+V339+W339+X339+Y339+Z339+AA339</f>
        <v>119.8</v>
      </c>
      <c r="AC339" s="72">
        <v>2023</v>
      </c>
    </row>
    <row r="340" spans="1:29" ht="38.25" customHeight="1" x14ac:dyDescent="0.25">
      <c r="A340" s="28"/>
      <c r="B340" s="24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65" t="s">
        <v>109</v>
      </c>
      <c r="T340" s="66" t="s">
        <v>16</v>
      </c>
      <c r="U340" s="8">
        <v>100</v>
      </c>
      <c r="V340" s="52">
        <v>100</v>
      </c>
      <c r="W340" s="52">
        <v>100</v>
      </c>
      <c r="X340" s="52">
        <v>100</v>
      </c>
      <c r="Y340" s="52">
        <v>100</v>
      </c>
      <c r="Z340" s="52">
        <v>100</v>
      </c>
      <c r="AA340" s="52">
        <v>100</v>
      </c>
      <c r="AB340" s="52">
        <v>100</v>
      </c>
      <c r="AC340" s="72">
        <v>2027</v>
      </c>
    </row>
    <row r="341" spans="1:29" ht="46.5" customHeight="1" x14ac:dyDescent="0.25">
      <c r="A341" s="28"/>
      <c r="B341" s="24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67" t="s">
        <v>127</v>
      </c>
      <c r="T341" s="76" t="s">
        <v>29</v>
      </c>
      <c r="U341" s="66">
        <v>1</v>
      </c>
      <c r="V341" s="66">
        <v>1</v>
      </c>
      <c r="W341" s="66">
        <v>1</v>
      </c>
      <c r="X341" s="66">
        <v>1</v>
      </c>
      <c r="Y341" s="66">
        <v>1</v>
      </c>
      <c r="Z341" s="66">
        <v>1</v>
      </c>
      <c r="AA341" s="66">
        <v>1</v>
      </c>
      <c r="AB341" s="66">
        <v>1</v>
      </c>
      <c r="AC341" s="66">
        <v>2027</v>
      </c>
    </row>
    <row r="342" spans="1:29" ht="37.5" customHeight="1" x14ac:dyDescent="0.25">
      <c r="A342" s="28"/>
      <c r="B342" s="24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67" t="s">
        <v>128</v>
      </c>
      <c r="T342" s="76" t="s">
        <v>16</v>
      </c>
      <c r="U342" s="8">
        <v>100</v>
      </c>
      <c r="V342" s="8">
        <v>100</v>
      </c>
      <c r="W342" s="8">
        <v>100</v>
      </c>
      <c r="X342" s="8">
        <v>100</v>
      </c>
      <c r="Y342" s="8">
        <v>100</v>
      </c>
      <c r="Z342" s="8">
        <v>100</v>
      </c>
      <c r="AA342" s="8">
        <v>100</v>
      </c>
      <c r="AB342" s="8">
        <v>100</v>
      </c>
      <c r="AC342" s="66">
        <v>2027</v>
      </c>
    </row>
    <row r="343" spans="1:29" ht="42.75" customHeight="1" x14ac:dyDescent="0.25">
      <c r="A343" s="28"/>
      <c r="B343" s="24">
        <v>0</v>
      </c>
      <c r="C343" s="12">
        <v>1</v>
      </c>
      <c r="D343" s="12">
        <v>1</v>
      </c>
      <c r="E343" s="12">
        <v>0</v>
      </c>
      <c r="F343" s="12">
        <v>7</v>
      </c>
      <c r="G343" s="12">
        <v>0</v>
      </c>
      <c r="H343" s="12">
        <v>9</v>
      </c>
      <c r="I343" s="12">
        <v>0</v>
      </c>
      <c r="J343" s="12">
        <v>1</v>
      </c>
      <c r="K343" s="12">
        <v>5</v>
      </c>
      <c r="L343" s="12">
        <v>0</v>
      </c>
      <c r="M343" s="12">
        <v>2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3" t="s">
        <v>110</v>
      </c>
      <c r="T343" s="66" t="s">
        <v>12</v>
      </c>
      <c r="U343" s="14">
        <f t="shared" ref="U343:AB343" si="56">U345+U346</f>
        <v>36136.800000000003</v>
      </c>
      <c r="V343" s="14">
        <f t="shared" si="56"/>
        <v>36218.800000000003</v>
      </c>
      <c r="W343" s="14">
        <f t="shared" si="56"/>
        <v>39592.300000000003</v>
      </c>
      <c r="X343" s="14">
        <f t="shared" si="56"/>
        <v>47961.3</v>
      </c>
      <c r="Y343" s="14">
        <f t="shared" si="56"/>
        <v>49917.5</v>
      </c>
      <c r="Z343" s="14">
        <f t="shared" si="56"/>
        <v>49917.5</v>
      </c>
      <c r="AA343" s="14">
        <f t="shared" si="56"/>
        <v>49917.5</v>
      </c>
      <c r="AB343" s="14">
        <f t="shared" si="56"/>
        <v>309661.70000000007</v>
      </c>
      <c r="AC343" s="7">
        <v>2027</v>
      </c>
    </row>
    <row r="344" spans="1:29" ht="83.25" customHeight="1" x14ac:dyDescent="0.25">
      <c r="A344" s="28"/>
      <c r="B344" s="24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65" t="s">
        <v>111</v>
      </c>
      <c r="T344" s="66" t="s">
        <v>27</v>
      </c>
      <c r="U344" s="18">
        <v>66</v>
      </c>
      <c r="V344" s="35">
        <v>66</v>
      </c>
      <c r="W344" s="35">
        <v>69</v>
      </c>
      <c r="X344" s="35">
        <v>71</v>
      </c>
      <c r="Y344" s="35">
        <v>72</v>
      </c>
      <c r="Z344" s="35">
        <v>72</v>
      </c>
      <c r="AA344" s="35">
        <v>72</v>
      </c>
      <c r="AB344" s="35">
        <v>72</v>
      </c>
      <c r="AC344" s="66">
        <v>2027</v>
      </c>
    </row>
    <row r="345" spans="1:29" ht="31.5" customHeight="1" x14ac:dyDescent="0.25">
      <c r="A345" s="28"/>
      <c r="B345" s="24">
        <v>0</v>
      </c>
      <c r="C345" s="12">
        <v>1</v>
      </c>
      <c r="D345" s="12">
        <v>1</v>
      </c>
      <c r="E345" s="12">
        <v>0</v>
      </c>
      <c r="F345" s="12">
        <v>7</v>
      </c>
      <c r="G345" s="12">
        <v>0</v>
      </c>
      <c r="H345" s="12">
        <v>9</v>
      </c>
      <c r="I345" s="12">
        <v>0</v>
      </c>
      <c r="J345" s="12">
        <v>1</v>
      </c>
      <c r="K345" s="12">
        <v>5</v>
      </c>
      <c r="L345" s="12">
        <v>0</v>
      </c>
      <c r="M345" s="12">
        <v>2</v>
      </c>
      <c r="N345" s="12">
        <v>9</v>
      </c>
      <c r="O345" s="12">
        <v>9</v>
      </c>
      <c r="P345" s="12">
        <v>9</v>
      </c>
      <c r="Q345" s="12">
        <v>9</v>
      </c>
      <c r="R345" s="12">
        <v>9</v>
      </c>
      <c r="S345" s="86" t="s">
        <v>112</v>
      </c>
      <c r="T345" s="87" t="s">
        <v>12</v>
      </c>
      <c r="U345" s="10">
        <v>36131.4</v>
      </c>
      <c r="V345" s="10">
        <v>36217.800000000003</v>
      </c>
      <c r="W345" s="10">
        <v>39592.300000000003</v>
      </c>
      <c r="X345" s="10">
        <v>47961.3</v>
      </c>
      <c r="Y345" s="10">
        <v>49917.5</v>
      </c>
      <c r="Z345" s="10">
        <v>49917.5</v>
      </c>
      <c r="AA345" s="10">
        <v>49917.5</v>
      </c>
      <c r="AB345" s="10">
        <f>U345+V345+W345+X345+Y345+Z345+AA345</f>
        <v>309655.30000000005</v>
      </c>
      <c r="AC345" s="66">
        <v>2027</v>
      </c>
    </row>
    <row r="346" spans="1:29" ht="30.75" customHeight="1" x14ac:dyDescent="0.25">
      <c r="A346" s="28"/>
      <c r="B346" s="24">
        <v>0</v>
      </c>
      <c r="C346" s="12">
        <v>1</v>
      </c>
      <c r="D346" s="12">
        <v>1</v>
      </c>
      <c r="E346" s="12">
        <v>1</v>
      </c>
      <c r="F346" s="12">
        <v>0</v>
      </c>
      <c r="G346" s="12">
        <v>0</v>
      </c>
      <c r="H346" s="12">
        <v>4</v>
      </c>
      <c r="I346" s="12">
        <v>0</v>
      </c>
      <c r="J346" s="12">
        <v>1</v>
      </c>
      <c r="K346" s="12">
        <v>5</v>
      </c>
      <c r="L346" s="12">
        <v>0</v>
      </c>
      <c r="M346" s="12">
        <v>2</v>
      </c>
      <c r="N346" s="12">
        <v>9</v>
      </c>
      <c r="O346" s="12">
        <v>9</v>
      </c>
      <c r="P346" s="12">
        <v>9</v>
      </c>
      <c r="Q346" s="12">
        <v>9</v>
      </c>
      <c r="R346" s="12">
        <v>9</v>
      </c>
      <c r="S346" s="86"/>
      <c r="T346" s="87"/>
      <c r="U346" s="10">
        <v>5.4</v>
      </c>
      <c r="V346" s="10">
        <v>1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f>U346+V346+W346+X346+Y346+Z346+AA346</f>
        <v>6.4</v>
      </c>
      <c r="AC346" s="66">
        <v>2022</v>
      </c>
    </row>
    <row r="347" spans="1:29" ht="44.25" customHeight="1" x14ac:dyDescent="0.25">
      <c r="A347" s="28"/>
      <c r="B347" s="24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65" t="s">
        <v>109</v>
      </c>
      <c r="T347" s="66" t="s">
        <v>16</v>
      </c>
      <c r="U347" s="8">
        <v>100</v>
      </c>
      <c r="V347" s="8">
        <v>100</v>
      </c>
      <c r="W347" s="8">
        <v>100</v>
      </c>
      <c r="X347" s="8">
        <v>100</v>
      </c>
      <c r="Y347" s="8">
        <v>100</v>
      </c>
      <c r="Z347" s="8">
        <v>100</v>
      </c>
      <c r="AA347" s="8">
        <v>100</v>
      </c>
      <c r="AB347" s="8">
        <v>100</v>
      </c>
      <c r="AC347" s="66">
        <v>2027</v>
      </c>
    </row>
    <row r="348" spans="1:29" ht="42" customHeight="1" x14ac:dyDescent="0.25">
      <c r="A348" s="28"/>
      <c r="B348" s="24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65" t="s">
        <v>113</v>
      </c>
      <c r="T348" s="66" t="s">
        <v>29</v>
      </c>
      <c r="U348" s="66">
        <v>1</v>
      </c>
      <c r="V348" s="66">
        <v>1</v>
      </c>
      <c r="W348" s="66">
        <v>1</v>
      </c>
      <c r="X348" s="66">
        <v>1</v>
      </c>
      <c r="Y348" s="66">
        <v>1</v>
      </c>
      <c r="Z348" s="66">
        <v>1</v>
      </c>
      <c r="AA348" s="66">
        <v>1</v>
      </c>
      <c r="AB348" s="66">
        <v>1</v>
      </c>
      <c r="AC348" s="66">
        <v>2027</v>
      </c>
    </row>
    <row r="349" spans="1:29" ht="37.5" customHeight="1" x14ac:dyDescent="0.25">
      <c r="A349" s="28"/>
      <c r="B349" s="24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65" t="s">
        <v>114</v>
      </c>
      <c r="T349" s="66" t="s">
        <v>16</v>
      </c>
      <c r="U349" s="8">
        <v>100</v>
      </c>
      <c r="V349" s="8">
        <v>100</v>
      </c>
      <c r="W349" s="8">
        <v>100</v>
      </c>
      <c r="X349" s="8">
        <v>100</v>
      </c>
      <c r="Y349" s="8">
        <v>100</v>
      </c>
      <c r="Z349" s="8">
        <v>100</v>
      </c>
      <c r="AA349" s="8">
        <v>100</v>
      </c>
      <c r="AB349" s="8">
        <v>100</v>
      </c>
      <c r="AC349" s="66">
        <v>2027</v>
      </c>
    </row>
    <row r="350" spans="1:29" ht="60" customHeight="1" x14ac:dyDescent="0.25">
      <c r="A350" s="28"/>
      <c r="B350" s="24">
        <v>0</v>
      </c>
      <c r="C350" s="12">
        <v>1</v>
      </c>
      <c r="D350" s="12">
        <v>1</v>
      </c>
      <c r="E350" s="12">
        <v>0</v>
      </c>
      <c r="F350" s="12">
        <v>7</v>
      </c>
      <c r="G350" s="12">
        <v>0</v>
      </c>
      <c r="H350" s="12">
        <v>9</v>
      </c>
      <c r="I350" s="12">
        <v>0</v>
      </c>
      <c r="J350" s="12">
        <v>1</v>
      </c>
      <c r="K350" s="12">
        <v>5</v>
      </c>
      <c r="L350" s="12">
        <v>0</v>
      </c>
      <c r="M350" s="12">
        <v>3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3" t="s">
        <v>115</v>
      </c>
      <c r="T350" s="66" t="s">
        <v>12</v>
      </c>
      <c r="U350" s="14">
        <f>U352</f>
        <v>13675</v>
      </c>
      <c r="V350" s="14">
        <f t="shared" ref="V350" si="57">V352</f>
        <v>13798.8</v>
      </c>
      <c r="W350" s="14">
        <f>W352+W353</f>
        <v>15013.1</v>
      </c>
      <c r="X350" s="14">
        <f t="shared" ref="X350:AB350" si="58">X352+X353</f>
        <v>14183.1</v>
      </c>
      <c r="Y350" s="14">
        <f t="shared" si="58"/>
        <v>14095.5</v>
      </c>
      <c r="Z350" s="14">
        <f t="shared" si="58"/>
        <v>14095.5</v>
      </c>
      <c r="AA350" s="14">
        <f t="shared" si="58"/>
        <v>14095.5</v>
      </c>
      <c r="AB350" s="14">
        <f t="shared" si="58"/>
        <v>98956.5</v>
      </c>
      <c r="AC350" s="7">
        <v>2027</v>
      </c>
    </row>
    <row r="351" spans="1:29" ht="59.25" customHeight="1" x14ac:dyDescent="0.25">
      <c r="A351" s="28"/>
      <c r="B351" s="24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65" t="s">
        <v>116</v>
      </c>
      <c r="T351" s="66" t="s">
        <v>16</v>
      </c>
      <c r="U351" s="8">
        <v>100</v>
      </c>
      <c r="V351" s="8">
        <v>100</v>
      </c>
      <c r="W351" s="8">
        <v>100</v>
      </c>
      <c r="X351" s="8">
        <v>100</v>
      </c>
      <c r="Y351" s="8">
        <v>100</v>
      </c>
      <c r="Z351" s="8">
        <v>100</v>
      </c>
      <c r="AA351" s="8">
        <v>100</v>
      </c>
      <c r="AB351" s="8">
        <v>100</v>
      </c>
      <c r="AC351" s="66">
        <v>2027</v>
      </c>
    </row>
    <row r="352" spans="1:29" ht="22.5" customHeight="1" x14ac:dyDescent="0.25">
      <c r="A352" s="28"/>
      <c r="B352" s="24">
        <v>0</v>
      </c>
      <c r="C352" s="12">
        <v>1</v>
      </c>
      <c r="D352" s="12">
        <v>1</v>
      </c>
      <c r="E352" s="12">
        <v>0</v>
      </c>
      <c r="F352" s="12">
        <v>7</v>
      </c>
      <c r="G352" s="12">
        <v>0</v>
      </c>
      <c r="H352" s="12">
        <v>9</v>
      </c>
      <c r="I352" s="12">
        <v>0</v>
      </c>
      <c r="J352" s="12">
        <v>1</v>
      </c>
      <c r="K352" s="12">
        <v>5</v>
      </c>
      <c r="L352" s="12">
        <v>0</v>
      </c>
      <c r="M352" s="12">
        <v>3</v>
      </c>
      <c r="N352" s="12">
        <v>9</v>
      </c>
      <c r="O352" s="12">
        <v>9</v>
      </c>
      <c r="P352" s="12">
        <v>9</v>
      </c>
      <c r="Q352" s="12">
        <v>9</v>
      </c>
      <c r="R352" s="12">
        <v>9</v>
      </c>
      <c r="S352" s="78" t="s">
        <v>117</v>
      </c>
      <c r="T352" s="83" t="s">
        <v>12</v>
      </c>
      <c r="U352" s="10">
        <v>13675</v>
      </c>
      <c r="V352" s="10">
        <v>13798.8</v>
      </c>
      <c r="W352" s="10">
        <v>14818.6</v>
      </c>
      <c r="X352" s="10">
        <v>14183.1</v>
      </c>
      <c r="Y352" s="10">
        <v>14095.5</v>
      </c>
      <c r="Z352" s="10">
        <v>14095.5</v>
      </c>
      <c r="AA352" s="10">
        <v>14095.5</v>
      </c>
      <c r="AB352" s="10">
        <f>U352+V352+W352+X352+Y352+Z352+AA352</f>
        <v>98762</v>
      </c>
      <c r="AC352" s="66">
        <v>2027</v>
      </c>
    </row>
    <row r="353" spans="1:29" ht="22.5" customHeight="1" x14ac:dyDescent="0.25">
      <c r="A353" s="28"/>
      <c r="B353" s="24">
        <v>0</v>
      </c>
      <c r="C353" s="12">
        <v>1</v>
      </c>
      <c r="D353" s="12">
        <v>1</v>
      </c>
      <c r="E353" s="12">
        <v>0</v>
      </c>
      <c r="F353" s="12">
        <v>7</v>
      </c>
      <c r="G353" s="12">
        <v>0</v>
      </c>
      <c r="H353" s="12">
        <v>9</v>
      </c>
      <c r="I353" s="12">
        <v>0</v>
      </c>
      <c r="J353" s="12">
        <v>1</v>
      </c>
      <c r="K353" s="12">
        <v>5</v>
      </c>
      <c r="L353" s="12">
        <v>0</v>
      </c>
      <c r="M353" s="12">
        <v>1</v>
      </c>
      <c r="N353" s="12">
        <v>5</v>
      </c>
      <c r="O353" s="12">
        <v>5</v>
      </c>
      <c r="P353" s="12">
        <v>4</v>
      </c>
      <c r="Q353" s="12">
        <v>9</v>
      </c>
      <c r="R353" s="12">
        <v>2</v>
      </c>
      <c r="S353" s="80"/>
      <c r="T353" s="84"/>
      <c r="U353" s="10">
        <v>0</v>
      </c>
      <c r="V353" s="10">
        <v>0</v>
      </c>
      <c r="W353" s="10">
        <v>194.5</v>
      </c>
      <c r="X353" s="10">
        <v>0</v>
      </c>
      <c r="Y353" s="10">
        <v>0</v>
      </c>
      <c r="Z353" s="10">
        <v>0</v>
      </c>
      <c r="AA353" s="10">
        <v>0</v>
      </c>
      <c r="AB353" s="10">
        <f>U353+V353+W353+X353+Y353+Z353+AA353</f>
        <v>194.5</v>
      </c>
      <c r="AC353" s="66">
        <v>2023</v>
      </c>
    </row>
    <row r="354" spans="1:29" ht="40.5" customHeight="1" x14ac:dyDescent="0.25">
      <c r="A354" s="28"/>
      <c r="B354" s="24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65" t="s">
        <v>109</v>
      </c>
      <c r="T354" s="66" t="s">
        <v>16</v>
      </c>
      <c r="U354" s="8">
        <v>100</v>
      </c>
      <c r="V354" s="8">
        <v>100</v>
      </c>
      <c r="W354" s="8">
        <v>100</v>
      </c>
      <c r="X354" s="8">
        <v>100</v>
      </c>
      <c r="Y354" s="8">
        <v>100</v>
      </c>
      <c r="Z354" s="8">
        <v>100</v>
      </c>
      <c r="AA354" s="8">
        <v>100</v>
      </c>
      <c r="AB354" s="8">
        <v>100</v>
      </c>
      <c r="AC354" s="66">
        <v>2027</v>
      </c>
    </row>
    <row r="355" spans="1:29" ht="37.5" x14ac:dyDescent="0.25">
      <c r="A355" s="28"/>
      <c r="B355" s="24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65" t="s">
        <v>118</v>
      </c>
      <c r="T355" s="66" t="s">
        <v>29</v>
      </c>
      <c r="U355" s="66">
        <v>1</v>
      </c>
      <c r="V355" s="66">
        <v>1</v>
      </c>
      <c r="W355" s="66">
        <v>1</v>
      </c>
      <c r="X355" s="66">
        <v>1</v>
      </c>
      <c r="Y355" s="66">
        <v>1</v>
      </c>
      <c r="Z355" s="66">
        <v>1</v>
      </c>
      <c r="AA355" s="66">
        <v>1</v>
      </c>
      <c r="AB355" s="66">
        <v>1</v>
      </c>
      <c r="AC355" s="66">
        <v>2027</v>
      </c>
    </row>
    <row r="356" spans="1:29" ht="56.25" customHeight="1" x14ac:dyDescent="0.25">
      <c r="A356" s="28"/>
      <c r="B356" s="24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65" t="s">
        <v>119</v>
      </c>
      <c r="T356" s="66" t="s">
        <v>27</v>
      </c>
      <c r="U356" s="18">
        <v>147</v>
      </c>
      <c r="V356" s="18">
        <v>147</v>
      </c>
      <c r="W356" s="18">
        <v>147</v>
      </c>
      <c r="X356" s="18">
        <v>149</v>
      </c>
      <c r="Y356" s="18">
        <v>149</v>
      </c>
      <c r="Z356" s="18">
        <v>149</v>
      </c>
      <c r="AA356" s="18">
        <v>149</v>
      </c>
      <c r="AB356" s="18">
        <v>149</v>
      </c>
      <c r="AC356" s="66">
        <v>2027</v>
      </c>
    </row>
    <row r="357" spans="1:29" ht="17.25" customHeight="1" x14ac:dyDescent="0.25">
      <c r="A357" s="2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"/>
      <c r="T357" s="60"/>
      <c r="U357" s="6"/>
      <c r="V357" s="6"/>
      <c r="W357" s="6"/>
      <c r="X357" s="6"/>
      <c r="Y357" s="6"/>
      <c r="Z357" s="6"/>
      <c r="AA357" s="6"/>
      <c r="AB357" s="6"/>
      <c r="AC357" s="60"/>
    </row>
    <row r="358" spans="1:29" ht="171.75" customHeight="1" x14ac:dyDescent="0.25">
      <c r="B358" s="104" t="s">
        <v>212</v>
      </c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</row>
    <row r="359" spans="1:29" ht="16.5" customHeight="1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5" t="s">
        <v>14</v>
      </c>
      <c r="AC359" s="32"/>
    </row>
    <row r="360" spans="1:29" x14ac:dyDescent="0.25">
      <c r="A360" s="4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</row>
    <row r="361" spans="1:29" ht="1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AC361" s="32"/>
    </row>
    <row r="362" spans="1:29" ht="1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AC362" s="32"/>
    </row>
    <row r="363" spans="1:29" ht="27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AC363" s="32"/>
    </row>
    <row r="364" spans="1:29" x14ac:dyDescent="0.3">
      <c r="A364" s="4"/>
      <c r="X364" s="33"/>
      <c r="Y364" s="33"/>
      <c r="Z364" s="33"/>
      <c r="AA364" s="33"/>
    </row>
    <row r="365" spans="1:29" x14ac:dyDescent="0.3">
      <c r="X365" s="34"/>
      <c r="Y365" s="34"/>
      <c r="Z365" s="34"/>
      <c r="AA365" s="34"/>
    </row>
    <row r="366" spans="1:29" x14ac:dyDescent="0.3">
      <c r="X366" s="33"/>
      <c r="Y366" s="33"/>
      <c r="Z366" s="33"/>
      <c r="AA366" s="33"/>
    </row>
  </sheetData>
  <mergeCells count="99">
    <mergeCell ref="S23:S29"/>
    <mergeCell ref="T23:T29"/>
    <mergeCell ref="T132:T133"/>
    <mergeCell ref="S89:S92"/>
    <mergeCell ref="T89:T92"/>
    <mergeCell ref="S129:S130"/>
    <mergeCell ref="T129:T130"/>
    <mergeCell ref="T113:T114"/>
    <mergeCell ref="S132:S133"/>
    <mergeCell ref="S113:S114"/>
    <mergeCell ref="S109:S111"/>
    <mergeCell ref="S58:S59"/>
    <mergeCell ref="T58:T59"/>
    <mergeCell ref="S32:S35"/>
    <mergeCell ref="T32:T35"/>
    <mergeCell ref="B1:AC1"/>
    <mergeCell ref="B2:AC2"/>
    <mergeCell ref="B5:AC5"/>
    <mergeCell ref="B8:AC8"/>
    <mergeCell ref="B9:D10"/>
    <mergeCell ref="E9:R9"/>
    <mergeCell ref="S9:S10"/>
    <mergeCell ref="T9:T10"/>
    <mergeCell ref="AB9:AC9"/>
    <mergeCell ref="E10:F10"/>
    <mergeCell ref="G10:H10"/>
    <mergeCell ref="I10:R10"/>
    <mergeCell ref="U9:AA9"/>
    <mergeCell ref="T307:T308"/>
    <mergeCell ref="T283:T288"/>
    <mergeCell ref="S283:S288"/>
    <mergeCell ref="T291:T294"/>
    <mergeCell ref="S297:S298"/>
    <mergeCell ref="T297:T298"/>
    <mergeCell ref="S291:S294"/>
    <mergeCell ref="S312:S314"/>
    <mergeCell ref="T312:T314"/>
    <mergeCell ref="T44:T54"/>
    <mergeCell ref="T66:T67"/>
    <mergeCell ref="S77:S81"/>
    <mergeCell ref="S66:S67"/>
    <mergeCell ref="T72:T73"/>
    <mergeCell ref="S72:S73"/>
    <mergeCell ref="T77:T81"/>
    <mergeCell ref="T109:T111"/>
    <mergeCell ref="S83:S87"/>
    <mergeCell ref="T83:T87"/>
    <mergeCell ref="S44:S54"/>
    <mergeCell ref="S275:S277"/>
    <mergeCell ref="T275:T277"/>
    <mergeCell ref="S307:S308"/>
    <mergeCell ref="S233:S234"/>
    <mergeCell ref="T233:T234"/>
    <mergeCell ref="B358:AC358"/>
    <mergeCell ref="B360:AC360"/>
    <mergeCell ref="S318:S323"/>
    <mergeCell ref="T318:T323"/>
    <mergeCell ref="S345:S346"/>
    <mergeCell ref="T345:T346"/>
    <mergeCell ref="S327:S329"/>
    <mergeCell ref="T327:T329"/>
    <mergeCell ref="S352:S353"/>
    <mergeCell ref="T352:T353"/>
    <mergeCell ref="S338:S339"/>
    <mergeCell ref="T338:T339"/>
    <mergeCell ref="S331:S333"/>
    <mergeCell ref="T331:T333"/>
    <mergeCell ref="T192:T196"/>
    <mergeCell ref="T173:T175"/>
    <mergeCell ref="S184:S189"/>
    <mergeCell ref="T184:T189"/>
    <mergeCell ref="S301:S304"/>
    <mergeCell ref="T301:T304"/>
    <mergeCell ref="S253:S254"/>
    <mergeCell ref="T253:T254"/>
    <mergeCell ref="S241:S244"/>
    <mergeCell ref="T241:T244"/>
    <mergeCell ref="S202:S205"/>
    <mergeCell ref="T202:T205"/>
    <mergeCell ref="T211:T220"/>
    <mergeCell ref="S211:S220"/>
    <mergeCell ref="S248:S249"/>
    <mergeCell ref="T248:T249"/>
    <mergeCell ref="S173:S176"/>
    <mergeCell ref="S199:S200"/>
    <mergeCell ref="T199:T200"/>
    <mergeCell ref="S116:S117"/>
    <mergeCell ref="T116:T117"/>
    <mergeCell ref="T162:T164"/>
    <mergeCell ref="S162:S164"/>
    <mergeCell ref="S149:S150"/>
    <mergeCell ref="T149:T150"/>
    <mergeCell ref="T158:T160"/>
    <mergeCell ref="S158:S160"/>
    <mergeCell ref="S166:S168"/>
    <mergeCell ref="T166:T168"/>
    <mergeCell ref="T178:T182"/>
    <mergeCell ref="S178:S182"/>
    <mergeCell ref="S192:S197"/>
  </mergeCells>
  <pageMargins left="0.78740157480314965" right="0.39370078740157483" top="0.78740157480314965" bottom="0.78740157480314965" header="0.51181102362204722" footer="0.51181102362204722"/>
  <pageSetup paperSize="9" scale="39" fitToHeight="0" orientation="landscape" r:id="rId1"/>
  <headerFooter differentFirst="1">
    <oddHeader>&amp;C&amp;11&amp;"Calibri,Regular"&amp;P&amp;12&amp;"-,Regular"</oddHeader>
  </headerFooter>
  <rowBreaks count="11" manualBreakCount="11">
    <brk id="22" max="28" man="1"/>
    <brk id="61" max="28" man="1"/>
    <brk id="88" max="28" man="1"/>
    <brk id="120" max="28" man="1"/>
    <brk id="151" max="28" man="1"/>
    <brk id="183" max="28" man="1"/>
    <brk id="222" max="28" man="1"/>
    <brk id="249" max="28" man="1"/>
    <brk id="272" max="28" man="1"/>
    <brk id="311" max="28" man="1"/>
    <brk id="34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2025-01-14T13:31:50Z</cp:lastPrinted>
  <dcterms:created xsi:type="dcterms:W3CDTF">2020-08-26T11:52:36Z</dcterms:created>
  <dcterms:modified xsi:type="dcterms:W3CDTF">2025-02-03T14:57:54Z</dcterms:modified>
</cp:coreProperties>
</file>